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26" yWindow="65426" windowWidth="25820" windowHeight="14020" activeTab="0"/>
  </bookViews>
  <sheets>
    <sheet name="REBALANS2020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<sst xmlns="http://schemas.openxmlformats.org/spreadsheetml/2006/main" count="494" uniqueCount="357">
  <si>
    <t xml:space="preserve">     Na temelju članka 39. Zakona o proračunu ("Narodne novine" broj 87/08, 136/12. i 15/15) i članka 32.</t>
  </si>
  <si>
    <t>IZMJENE I DOPUNE PRORAČUNA OPĆINE KLOŠTAR PODRAVSKI ZA 2020. GODINU</t>
  </si>
  <si>
    <t xml:space="preserve">                            I PROJEKCIJE ZA 2021. I 2022. GODINU</t>
  </si>
  <si>
    <t xml:space="preserve">              Članak 1.</t>
  </si>
  <si>
    <t>U Proračunu Općine Kloštar Podravski za 2020. godinu i projekcije za 2021. i 2022. godinu ("Službeni</t>
  </si>
  <si>
    <t>A) RAČUN PRIHODA I RASHODA , B) RAČUN FINANCIRANJA i C) VIŠAK / MANJAK PRIHODA I PRIMITAKA, kako slijedi:</t>
  </si>
  <si>
    <t>IZVORNI PLAN</t>
  </si>
  <si>
    <t>REBALANS</t>
  </si>
  <si>
    <t xml:space="preserve">NOVI PLAN </t>
  </si>
  <si>
    <t>%</t>
  </si>
  <si>
    <t>PROMJENE</t>
  </si>
  <si>
    <t>A) RAČUN PRIHODA I RASHODA</t>
  </si>
  <si>
    <t>PRIHODI POSLOVANJA</t>
  </si>
  <si>
    <t>PRIHODI OD PRODAJE NEFINANCIJSKE IMOVINE</t>
  </si>
  <si>
    <t>UKUPNO PRIHODI</t>
  </si>
  <si>
    <t>RASHODI POSLOVANJA</t>
  </si>
  <si>
    <t>RASHODI ZA NABAVU NEFINANCIJSKE IMOVINE</t>
  </si>
  <si>
    <t>UKUPNO RASHODI</t>
  </si>
  <si>
    <t>RAZLIKA – VIŠAK / MANJAK</t>
  </si>
  <si>
    <t>B) RAČUN FINANCIRANJA</t>
  </si>
  <si>
    <t>PRIMICI OD FINANCIJSKE IMOVINE I ZADUŽIVANJA</t>
  </si>
  <si>
    <t>IZDACI ZA FINANCIJSKU IMOVINU I OTPLATE ZAJMOVA</t>
  </si>
  <si>
    <t>NETO FINANCIRANJE</t>
  </si>
  <si>
    <t>C) RASPOLOŽIVA SREDSTVA IZ PRETHODNIH GODINA</t>
  </si>
  <si>
    <t>UKUPAN DONOS VIŠKA/MANJKA IZ PRETHODNIH GODINA</t>
  </si>
  <si>
    <t>DIO KOJI ĆE SE RASPOREDITI/POKRITI U RAZDOBLJU</t>
  </si>
  <si>
    <t>VIŠAK/MANJAK +NETO FINANCIRANJE+RASPOLOŽIVA SREDSTVA IZ</t>
  </si>
  <si>
    <t>PROTEKLIH GODINA</t>
  </si>
  <si>
    <t xml:space="preserve">              Članak 2.</t>
  </si>
  <si>
    <t xml:space="preserve">       A) RAČUN PRIHODA I RASHODA</t>
  </si>
  <si>
    <t xml:space="preserve">Prihodi i rashodi prema ekonomskoj klasifikaciji, izvorima financiranja, te rashodi prema funkcijskoj klasifikaciji utvrđeni u Računu prihoda i rashoda </t>
  </si>
  <si>
    <t>izvršeni su kako slijedi:</t>
  </si>
  <si>
    <t>RASHODI PREMA EKONOMSKOJ KLASIFIKACIJI</t>
  </si>
  <si>
    <t>Razred,</t>
  </si>
  <si>
    <t>skupina,</t>
  </si>
  <si>
    <t>Izvorni plan  za</t>
  </si>
  <si>
    <t>NOVI</t>
  </si>
  <si>
    <t>podskup.</t>
  </si>
  <si>
    <t xml:space="preserve">      Naziv </t>
  </si>
  <si>
    <t>PROMJENA</t>
  </si>
  <si>
    <t>PLAN</t>
  </si>
  <si>
    <t>i odjeljak</t>
  </si>
  <si>
    <t>godinu</t>
  </si>
  <si>
    <t>RASHODI I IZDACI</t>
  </si>
  <si>
    <t>RASHODI ZA ZAPOSLENE</t>
  </si>
  <si>
    <t>PLAĆE ZA REDOVAN RAD</t>
  </si>
  <si>
    <t>OSTALI RASHODI ZA ZAPOSLENE</t>
  </si>
  <si>
    <t>DOPRINOSI NA PLAĆE</t>
  </si>
  <si>
    <t>DOPRINOSI ZA ZDRAVSTVENO OSIGURANJE</t>
  </si>
  <si>
    <t>doprinods za zapošljavanje</t>
  </si>
  <si>
    <t>MATERIJALNI RASHODI</t>
  </si>
  <si>
    <t>NAKNADE TROŠKOVA ZAPOSLENIMA</t>
  </si>
  <si>
    <t>SLUŽBENA PUTOVANJA</t>
  </si>
  <si>
    <t>NAKNADE ZA PRIJEVOZ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</si>
  <si>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</si>
  <si>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</si>
  <si>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</si>
  <si>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</si>
  <si>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</si>
  <si>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INVEST.ODRŽAVANJE</t>
  </si>
  <si>
    <t>SITNI INVENTAR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</si>
  <si>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</si>
  <si>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</si>
  <si>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</si>
  <si>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</si>
  <si>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</si>
  <si>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</si>
  <si>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</si>
  <si>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</si>
  <si>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OSTALI NESPOMENUTI RASHODI POSLOVANJA</t>
  </si>
  <si>
    <t>NAKNADE ZA RAD PREDSTAV.I IZVRŠ.TIJELA,POVJER.I SL.</t>
  </si>
  <si>
    <t>PREMIJE OSIGURANJA</t>
  </si>
  <si>
    <t xml:space="preserve">REPREZENTACIJA </t>
  </si>
  <si>
    <t>FINANCIJSKI RASHODI</t>
  </si>
  <si>
    <t>KAMATE ZA PRIMLJENE ZAJMOVE</t>
  </si>
  <si>
    <t>KAMATE ZA PRIMLJENE ZAJMOVE OD BANAKA I OSTALO</t>
  </si>
  <si>
    <t>OSTALI FINANCIJSKI RASHODI</t>
  </si>
  <si>
    <t>BANKARSKE USLUGE I USLUGE PLATNOG PROMETA</t>
  </si>
  <si>
    <t>ZATEZNE KAMATE</t>
  </si>
  <si>
    <t>OSTALI NESP. FINANCISKI RASHODI</t>
  </si>
  <si>
    <t>SUBVENCIJE</t>
  </si>
  <si>
    <t>SUBVENCIJE TRGOVAČKIM DRUŠTV.,OBRTNICIMA</t>
  </si>
  <si>
    <t>Subv.  Obrtnicima razvoj poduzet. I zapoš. Na podr. Okp</t>
  </si>
  <si>
    <t>SUBVENCIJE POLJOPRIVREDNICIMA</t>
  </si>
  <si>
    <t>SUBVENCIJE-ČIPIRANJE PASA</t>
  </si>
  <si>
    <t>POMOĆI DANE U INOZ.I UNUTAR OPĆE DRŽAVE</t>
  </si>
  <si>
    <t>POMOĆI UNUTAR OPĆE DRŽAVE</t>
  </si>
  <si>
    <t>TEKUĆE POMOĆI UNUTAR OPĆE DRŽAVE-JVP</t>
  </si>
  <si>
    <t>TEKUĆE POMOĆI -VRTIĆI</t>
  </si>
  <si>
    <t>TEKUĆE POMOĆI O. ŠKOLA</t>
  </si>
  <si>
    <t>NAKNADE GRAĐANIMA I KUĆANSTVIMA</t>
  </si>
  <si>
    <t>NAKNADE ZA BOLEST I INVALIDNOST</t>
  </si>
  <si>
    <t>OSTALE NAKNADE GARAĐANIMA I KUĆANSTVIMA</t>
  </si>
  <si>
    <t>NAKNADE GRAĐANIMA I KUČANSTVIMA U NOVCU</t>
  </si>
  <si>
    <t>NAKNADE ZA STANOVANJE SOCIJAL. SLUČAJEVA</t>
  </si>
  <si>
    <t>NAKNADE GRAĐANIMA I KUĆANSTVIMA U NARAVI</t>
  </si>
  <si>
    <t>OSTALI RASHODI</t>
  </si>
  <si>
    <t>TEKUĆE DONACIJE</t>
  </si>
  <si>
    <t>TEKUĆE DONACIJE U NOVCU</t>
  </si>
  <si>
    <t>KAZNE,PENALI I NAKNADE ŠTETE</t>
  </si>
  <si>
    <t>NAKNADE ŠTETA PRAVNIM I FIZIČKIM OSOBAMA</t>
  </si>
  <si>
    <t>IZVANREDNI RASHODI</t>
  </si>
  <si>
    <t>NEPREDVIĐENI RASHODI DO VISINE PRORAČ.PRIČUVE</t>
  </si>
  <si>
    <t>OSTALI IZVANREDNI RASHODI</t>
  </si>
  <si>
    <t>RASHODI ZA NABAVU NEFINANC.IMOVINE</t>
  </si>
  <si>
    <t>RASHODI ZA NABAVU NEPROIZVED.IMOVINE</t>
  </si>
  <si>
    <t>MATERIJALNA IMOVINA - PRIRODNA BOGATSTVA</t>
  </si>
  <si>
    <t>ZEMLJIŠTE</t>
  </si>
  <si>
    <t>RASHODI ZA NABAVU PROIZV.DUGOTR.IMOV.</t>
  </si>
  <si>
    <t>GRAĐEVINSKI OBJEKTI</t>
  </si>
  <si>
    <t>POSLOVNI OBJEKTI</t>
  </si>
  <si>
    <t>CESTE I SL.GRAĐEVINSKI OBJEKTI</t>
  </si>
  <si>
    <t>OSTALI GRAĐEVINSKI OBJEKTI</t>
  </si>
  <si>
    <t>MODERNIZACIJA JAVNE RASVJETE</t>
  </si>
  <si>
    <t>DOKUMENTACIJA PRIPREMNA.EUROPSKI FONDOVI</t>
  </si>
  <si>
    <t>PROJEKT IZG KANAL. U ANGLOMERACIJI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</si>
  <si>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</si>
  <si>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</si>
  <si>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</si>
  <si>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</si>
  <si>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</si>
  <si>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</si>
  <si>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</si>
  <si>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OTPLATA GLAVNICE KREDITA</t>
  </si>
  <si>
    <t xml:space="preserve"> Otplata glavnice prim. Zaj. Osig. Društava u jav. Sektor. Dugoročni</t>
  </si>
  <si>
    <t>VLASTITI IZVORI</t>
  </si>
  <si>
    <t>Rezultat poslovanja</t>
  </si>
  <si>
    <t>Manjak prihoda</t>
  </si>
  <si>
    <t>PRIHODI PREMA EKONOMSKOJ KLASIFIKACIJI</t>
  </si>
  <si>
    <t>SVEUKUPNO PRIHODI I PRIMICI</t>
  </si>
  <si>
    <t>PRIHODI OD POREZA</t>
  </si>
  <si>
    <t>POREZ I PRIREZ NA DOHODAK</t>
  </si>
  <si>
    <t>POREZ I PRIREZ NA DOHODAK OD NESAMOSTAL.RADA</t>
  </si>
  <si>
    <t>POREZ I PRIREZ NA DOHODAK PO GODIŠNJOJ PRIJAVI</t>
  </si>
  <si>
    <t>DIO POREZA NA DOH.DOBIVEN KROZ POTPORE IZRAVNANJA-JVP</t>
  </si>
  <si>
    <t>POREZI NA IMOVINU</t>
  </si>
  <si>
    <t>POVREMENI POREZI NA IMOVINU</t>
  </si>
  <si>
    <t>POREZI NA ROBU I USLUGE</t>
  </si>
  <si>
    <t>POREZ NA POTROŠNJU</t>
  </si>
  <si>
    <t>POREZ NA TVRTKU</t>
  </si>
  <si>
    <t>OSTALI NERASPOREĐENI PRIHODI OD POREZA</t>
  </si>
  <si>
    <t>POMOĆI OD SUBJEKATA UNUTAR DRŽAVE</t>
  </si>
  <si>
    <t>POMOĆI IZ PRORAČUNA</t>
  </si>
  <si>
    <t>TEKUĆE POMOĆI IZ PRORAČUNA</t>
  </si>
  <si>
    <t>KAPITALNE POMOĆI IZ PRORAČUNA</t>
  </si>
  <si>
    <t>POMOĆI OD OSTALIH SUBJEKATA UNUTAR OPĆE DRŽAVE</t>
  </si>
  <si>
    <t>KAPITALNE POMOĆI OD OSTALIH SUBJEKATA</t>
  </si>
  <si>
    <t>PRIHODI OD IMOVINE</t>
  </si>
  <si>
    <t>PRIHODI OD FINANCIJSKE IMOVINE</t>
  </si>
  <si>
    <t>PRIHODI OD KAMATA NA DANE ZAJMOVE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</si>
  <si>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</si>
  <si>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</si>
  <si>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</si>
  <si>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</si>
  <si>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</si>
  <si>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OSTALI PRIHODI OD NEFINANCIJSKE IMOVINE</t>
  </si>
  <si>
    <t>PRIHODI OD ADMIN.PRIST.I PO POSEB.PROP.</t>
  </si>
  <si>
    <t>ADMINISTRATIVNE PRISTOJBE</t>
  </si>
  <si>
    <t>OPĆINSKE PRISTOJBE I NAKNADE</t>
  </si>
  <si>
    <t>OSTALE UPRAVNE PRISTOJBE</t>
  </si>
  <si>
    <t>OSTALE PRISTOJBE</t>
  </si>
  <si>
    <t>PRIHODI PO POSEBNIM PROPISIMA</t>
  </si>
  <si>
    <t xml:space="preserve">VODNI DOPRINOS </t>
  </si>
  <si>
    <t>DOPRINOSI ZA ŠUME</t>
  </si>
  <si>
    <t>OSTALI NESPOMENUTI PRIHODI</t>
  </si>
  <si>
    <t>OSTALI NES. PRIH. PO POS. PROPIS. LEGAL</t>
  </si>
  <si>
    <t>KOMUNALNI DOPRINOS</t>
  </si>
  <si>
    <t>KOMUNALNA NAKNADA</t>
  </si>
  <si>
    <t>OSTALI PRIHODI</t>
  </si>
  <si>
    <t>VLASTITI PRIHODI</t>
  </si>
  <si>
    <t>PRIHODI OD HZZO</t>
  </si>
  <si>
    <t>PRIHODI OD PRODAJE NEFINANC.IMOVINE</t>
  </si>
  <si>
    <t>PRIHODI OD PRODAJE NEPROIZVED.IMOVINE</t>
  </si>
  <si>
    <t>PRIHODI OD PRODAJE MATERIJALNE IMOVINE-PRIR.BOGAT.</t>
  </si>
  <si>
    <t>PRIHODI OD PRODAJE PROIZ.DUGOT.IMOVINE</t>
  </si>
  <si>
    <t>PRIHODI OD PRODAJE GRAĐ OBJEKATA</t>
  </si>
  <si>
    <t>STAMBENI OBJEKTI</t>
  </si>
  <si>
    <t>PRIHODI OD PRODAJE POSTROJENJA I OPREME</t>
  </si>
  <si>
    <t>PRIMICI OD FINAN.IMOVINE I ZADUŽIVANJA</t>
  </si>
  <si>
    <t>PRIMLJENE OTPLATE GLAVNICE DANIH ZAJM.</t>
  </si>
  <si>
    <t>PRIMICI GLAVNICE ZAJMOVA DANIH GRAĐANIMA</t>
  </si>
  <si>
    <t>POVRAT ZAJMOVA DANIH GRAĐANIMA I KUĆANSTVIMA</t>
  </si>
  <si>
    <t>PRIMICI OD ZADUŽIVANJA</t>
  </si>
  <si>
    <t>PRIMLJENI ZAJMOVI OD BANAKA I DR.</t>
  </si>
  <si>
    <t>PRIMLJENI ZAJMOVI OD TUZEMNIH BANAKA</t>
  </si>
  <si>
    <t>II.</t>
  </si>
  <si>
    <t>POSEBNI DIO</t>
  </si>
  <si>
    <t xml:space="preserve">                                           Članak 3.</t>
  </si>
  <si>
    <t>Tablica 2.: Rashodi i izdaci  po programskoj klasifikaciji izvršeni su kako slijedi:</t>
  </si>
  <si>
    <t>NOVI PLAN</t>
  </si>
  <si>
    <t xml:space="preserve">   UKUPNI RASHODI I IZDACI</t>
  </si>
  <si>
    <t>001 Program : Redovan rad predstavničkog i izvršnog tijela</t>
  </si>
  <si>
    <t>1 Naknade za rad predstavničkih i izvršnih tijela,povjerenstava i sl.</t>
  </si>
  <si>
    <t>Materijalni rashodi</t>
  </si>
  <si>
    <t>Ostali nespomenuti rashodi poslovanja</t>
  </si>
  <si>
    <t>2 Promidžba Općine</t>
  </si>
  <si>
    <t>Ostali nepomenuti rashodi poslovanja</t>
  </si>
  <si>
    <t>Reprezentacija</t>
  </si>
  <si>
    <t>002 Program : Redovan rad jedinstvenog upravnog odjela</t>
  </si>
  <si>
    <t>3  Osnovni troškovi funkcioniranja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</si>
  <si>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</si>
  <si>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</si>
  <si>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</si>
  <si>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</si>
  <si>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</si>
  <si>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</t>
  </si>
  <si>
    <t>Naknade troškova zaposlenima</t>
  </si>
  <si>
    <t>Službena putovanja</t>
  </si>
  <si>
    <t>Naknade za prijevoz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</si>
  <si>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</si>
  <si>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</si>
  <si>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</si>
  <si>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</si>
  <si>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</si>
  <si>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Sitni inventar</t>
  </si>
  <si>
    <t>Rashodi za usluge</t>
  </si>
  <si>
    <t>Usluge telefona, pošte i prijevoza</t>
  </si>
  <si>
    <t>Usluge promidžbe i informiranja</t>
  </si>
  <si>
    <t>Komunalne usluge</t>
  </si>
  <si>
    <t>Intelektualne i osobne usluge</t>
  </si>
  <si>
    <t>Računalne usluge</t>
  </si>
  <si>
    <t>Ostale usluge</t>
  </si>
  <si>
    <t>Premije osiguranja</t>
  </si>
  <si>
    <t>Financijski rashodi</t>
  </si>
  <si>
    <t>Kamate za primljene zajmove</t>
  </si>
  <si>
    <t>Kamate za primljene zajmove od banaka i sl.</t>
  </si>
  <si>
    <t>Ostali financijski rashodi</t>
  </si>
  <si>
    <t>Bankarske usluge i usluge platnog prometa</t>
  </si>
  <si>
    <t>Zatezne kamate</t>
  </si>
  <si>
    <t xml:space="preserve">Ostali nesp. Finanancijski rashodi </t>
  </si>
  <si>
    <t>Subvencije</t>
  </si>
  <si>
    <t>Subvencije trgovačkim društvima, obrtnicima i sl.</t>
  </si>
  <si>
    <t>Subvencije  poljoprivredicima</t>
  </si>
  <si>
    <t>čipiranje pasa</t>
  </si>
  <si>
    <t>Pomoći dane u inoz. I unutar opće države</t>
  </si>
  <si>
    <t>Pomoći unutar opće države</t>
  </si>
  <si>
    <t xml:space="preserve">Ustupljeni dio za vatrogasne postrojbe </t>
  </si>
  <si>
    <t>Tek. Pom.  Sred. Žup.grad.i. općinsk. Prorač.-vrtići</t>
  </si>
  <si>
    <t>Tek. Pom.  Sred. Žup.grad.i. općinsk. Prorač.-škola</t>
  </si>
  <si>
    <t>Naknade građ. I kuć. Na temelju osiguranja i dr. naknade</t>
  </si>
  <si>
    <t>Naknade građ. I kućanstvima na temelju bolesti i invalidnosti</t>
  </si>
  <si>
    <t>Naknade građanima i kućanstvima u novcu</t>
  </si>
  <si>
    <t>Ostali rashodi</t>
  </si>
  <si>
    <t>Kazne penali i naknade štete</t>
  </si>
  <si>
    <t>Naknade šteta pravnim i fizičkim osobama</t>
  </si>
  <si>
    <t>Izvanredni rashodi</t>
  </si>
  <si>
    <t>Nepredviđeni rashodi do visine proračunske pričuve</t>
  </si>
  <si>
    <t>Ostali izvanredni rashodi</t>
  </si>
  <si>
    <t>4  Nabava opreme za potrebe redovnog funkcioniranja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</si>
  <si>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</si>
  <si>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</si>
  <si>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</si>
  <si>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</si>
  <si>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</si>
  <si>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</si>
  <si>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Računalni programi</t>
  </si>
  <si>
    <t>Ulaganja u računalne programe</t>
  </si>
  <si>
    <t>003 Program : Tekuće i investicijsko održavanje imovine</t>
  </si>
  <si>
    <t>5 Održavanje objekata</t>
  </si>
  <si>
    <t>Materijal i dijelovi za tekuće i investicijsko održavanje</t>
  </si>
  <si>
    <t>Materijal i dijelovi za tekuće i investicijsko održavanje-opć</t>
  </si>
  <si>
    <t>Usluge tekućeg i investicijskog održavanja</t>
  </si>
  <si>
    <t>Usluge tekućeg i investicijskog održavanja-opć</t>
  </si>
  <si>
    <t>6 Deratizacija i dezinsekcija</t>
  </si>
  <si>
    <t>Komunalne usluge-deratizacija, dezinsekcija</t>
  </si>
  <si>
    <t>004 Program : KOMUNALNO KP d.o.o.</t>
  </si>
  <si>
    <t>7 Održavanje javne rasvjete</t>
  </si>
  <si>
    <t>8 Održavanje javnih i nerazvrstanih prometnica</t>
  </si>
  <si>
    <t>9 Održavanje javnih površina i ostalo</t>
  </si>
  <si>
    <t>10 Održavanje smetlišta</t>
  </si>
  <si>
    <t>11 Komunalne usluge</t>
  </si>
  <si>
    <t>12 Održavanje odvodnih kanala za oborinske vode</t>
  </si>
  <si>
    <t>Građevinski objekti</t>
  </si>
  <si>
    <t>005 Program : Socijalna i zdravstvena zaštita</t>
  </si>
  <si>
    <t>13 Pomoć obiteljima i kućanstvima</t>
  </si>
  <si>
    <t>Naknade građanima i kućanstvima</t>
  </si>
  <si>
    <t>Ostale naknade građanima i kućanstvima iz proračuna</t>
  </si>
  <si>
    <t>Naknade građ. I kuć-u novu-ogrijev</t>
  </si>
  <si>
    <t>Naknade za stanovanje spc. Slučajeva</t>
  </si>
  <si>
    <t>Nak. Građ. I kućanstvima u novcu-studenti</t>
  </si>
  <si>
    <t>Nak. Građ. I kućanstvima u novcu – srednjoškolci</t>
  </si>
  <si>
    <t>Nak. Građ. I kućanstvima u novcu – novorođenčad</t>
  </si>
  <si>
    <t>14  Ostale naknade iz proračuna u naravi</t>
  </si>
  <si>
    <t>Nak. Građ. I kućanstvima u naravi-klub Mariška</t>
  </si>
  <si>
    <t>006 Program : Religija, kultura, šport i ostale društvene djelatnosti</t>
  </si>
  <si>
    <t>15 Religija</t>
  </si>
  <si>
    <t>16 Kultura</t>
  </si>
  <si>
    <t>17 Šport</t>
  </si>
  <si>
    <t>18 Vatrogastvo</t>
  </si>
  <si>
    <t>19 Civilna zaštita</t>
  </si>
  <si>
    <t>20 Političke stranke</t>
  </si>
  <si>
    <t>21 Bibliobus</t>
  </si>
  <si>
    <t>22 Crveni križ</t>
  </si>
  <si>
    <t>23 Ostale društvene djelatnosti</t>
  </si>
  <si>
    <t>24 HGSS</t>
  </si>
  <si>
    <t>007 Program : Izgradnja i nabava poslovnih i građevinskih objekata</t>
  </si>
  <si>
    <t>25 Poduzetnička zona</t>
  </si>
  <si>
    <t>Rashodi za nabavu neproizvedene dugotrajne imovine</t>
  </si>
  <si>
    <t>Materijalna imovina - prirodna bogatstva</t>
  </si>
  <si>
    <t>Zemljište</t>
  </si>
  <si>
    <t>Ceste i sl.građevnski objekti-Izgradnja cesta unutar Pod. Z. Istok</t>
  </si>
  <si>
    <t>Ostali građevinski objekti</t>
  </si>
  <si>
    <t>26 Moderizacija javne rasvjete na području Općine Kloštar Podravski</t>
  </si>
  <si>
    <t>Ostali građevinski objekti – Moderizacija javne rasvjete</t>
  </si>
  <si>
    <t>27 Općinski vodovod-Izgradnja vodovodne mreže na području  Općine Kloštar Podravski</t>
  </si>
  <si>
    <t>28 Školsko- sportska dvorana</t>
  </si>
  <si>
    <t>Poslovni objekti</t>
  </si>
  <si>
    <t>29  Poslovni objekti druš. Domovi i mrtvačnice na podr. Općine Kloštar Podravski</t>
  </si>
  <si>
    <t>30  Ostali građevinski objekti spomenici</t>
  </si>
  <si>
    <t>Obnova spom. -seća , Limbuš.....</t>
  </si>
  <si>
    <t>Obnova spom. Sveta Obitelj</t>
  </si>
  <si>
    <t>Arheološki lokalitet-Gorbonuk</t>
  </si>
  <si>
    <t>31  Djećji vrtić- Dom Oderijan</t>
  </si>
  <si>
    <t>32  Rekon. Dot. Plinske mreže na podr.naselja Općine Kloštar Podravski</t>
  </si>
  <si>
    <t>Ostali građ. obj.-plinska mreža</t>
  </si>
  <si>
    <t>33 Sanacija odlagališta otpada</t>
  </si>
  <si>
    <t>Ostal. Građ. ob. - Sanacija odlagališta smetišta</t>
  </si>
  <si>
    <t>34  Prijevozna sredstva</t>
  </si>
  <si>
    <t>Postrojenje i oprema</t>
  </si>
  <si>
    <t xml:space="preserve"> Ceste i slični građ -Komunalno vozilo- priključci</t>
  </si>
  <si>
    <t>35 Dokumentacija-pripr. Projekc. Za EU -fondovi</t>
  </si>
  <si>
    <t>Nematerijalna proizvedena imocina</t>
  </si>
  <si>
    <t>Dokumenti prostornog uređenja-pr. Planovi i ostalo</t>
  </si>
  <si>
    <t xml:space="preserve">36 Poslovni objekt Zgrada Općine </t>
  </si>
  <si>
    <t>37  Ostali Građevinski objekti-Asvaltiranje nerazv. Prom. Na pod. OKP  i pješ. Staza Kozarevac</t>
  </si>
  <si>
    <t>Ceste i sl.građev. ob.- asvaltiranje neraz. Prom</t>
  </si>
  <si>
    <t>38  Ostali Građevinski objekti- Videonadzor na području Općine Kloštar Podravski</t>
  </si>
  <si>
    <t>Ostali građevinski objekti – videonadzor</t>
  </si>
  <si>
    <t>39 Legalizacija objekata  i izrada projektne dokumentacije</t>
  </si>
  <si>
    <t>Legalizacija objekata i izrada projektne dokumentacije</t>
  </si>
  <si>
    <t>40 Akcijski plan održavanja energetskog raz.</t>
  </si>
  <si>
    <t>Akcijski plan održavanja energetskog raz.</t>
  </si>
  <si>
    <t>41  Projekt izgradnje kanalizacije u aglomeraciji Općine Kloštar Podravski</t>
  </si>
  <si>
    <t>42 izgradnja turističkog naselja</t>
  </si>
  <si>
    <t>Građevniski objekti</t>
  </si>
  <si>
    <t>Ostali građ.- izgadnja turističkog naselja</t>
  </si>
  <si>
    <t>43 Izgradnja parka i šetališta u naselju Budančevica</t>
  </si>
  <si>
    <t xml:space="preserve"> Ceste i  građevinski objekti</t>
  </si>
  <si>
    <t>44 Izgradnja groblja na području Općine Kloštar Podravski</t>
  </si>
  <si>
    <t xml:space="preserve"> Ostali građevinski objekti</t>
  </si>
  <si>
    <t>45 Rekonstrukcija i adaptacija športsko-vatrogasnih domova na području OKP</t>
  </si>
  <si>
    <t>46 Kupnja nekretnina na području  okp</t>
  </si>
  <si>
    <t>47 Izgradnja reciklažnog dvorišta</t>
  </si>
  <si>
    <t xml:space="preserve">48 Otplata glavnice primljenog kredita od tuz. Kredit. institucija </t>
  </si>
  <si>
    <t xml:space="preserve">                  Članak 4.</t>
  </si>
  <si>
    <t>Ove Izmjene i dopune Proračuna stupaju na snagu osmog dana od dana objave u "Službenom glasniku Koprivničko-križevačke županije".</t>
  </si>
  <si>
    <t xml:space="preserve">                OPĆINSKO VIJEĆE</t>
  </si>
  <si>
    <t>PREDSJEDNIK:</t>
  </si>
  <si>
    <t>Antun Karas</t>
  </si>
  <si>
    <t>PRIHOD OD SPOMENIČKE RENTE</t>
  </si>
  <si>
    <t>Statuta Općine Kloštar Podravski ("Službeni glasnik Koprivničko-križevačke županije" broj 6/13, 3/18. i 7/20),</t>
  </si>
  <si>
    <t>glasnik Koprivničko-križevačke županije" broj 22/19) (u daljnjem tekstu: Proračun) u članku 1. mijenjaju se:</t>
  </si>
  <si>
    <t xml:space="preserve">                                                                                                                 OPĆINE KLOŠTAR PODRAVSKI</t>
  </si>
  <si>
    <t>KLASA: 400-06/20-01/01</t>
  </si>
  <si>
    <t>URBROJ: 2137/16-20-01</t>
  </si>
  <si>
    <t>Kloštar Podravski, 29. prosinca 2020.</t>
  </si>
  <si>
    <t>Općinsko vijeće Općine Kloštar Podravski na 34. sjednici održanoj 29. prosinca 2020. godine donijelo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</si>
</sst>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\ ;\-#,##0\ ;&quot; -&quot;#\ ;@\ "/>
    <numFmt numFmtId="165" formatCode="0_ ;\-0\ "/>
    <numFmt numFmtId="166" formatCode="#,##0.00&quot;      &quot;;\-#,##0.00&quot;      &quot;;&quot; -&quot;#&quot;      &quot;;@\ "/>
    <numFmt numFmtId="167" formatCode="#,##0.00\ ;\-#,##0.00\ ;&quot; -&quot;#\ ;@\ "/>
    <numFmt numFmtId="168" formatCode="#,##0.00&quot; &quot;;&quot;-&quot;#,##0.00&quot; &quot;;&quot;-&quot;#&quot; &quot;;@&quot; &quot;"/>
    <numFmt numFmtId="169" formatCode="#,##0&quot; &quot;;&quot;-&quot;#,##0&quot; &quot;;&quot;-&quot;#&quot; &quot;;@&quot; 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rgb="FF000000"/>
      <name val="Cambria"/>
      <family val="1"/>
    </font>
    <font>
      <sz val="9"/>
      <name val="Arial"/>
      <family val="2"/>
    </font>
    <font>
      <b/>
      <sz val="16"/>
      <color rgb="FF000000"/>
      <name val="Cambria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9"/>
      <name val="Arial"/>
      <family val="2"/>
    </font>
    <font>
      <sz val="9"/>
      <color rgb="FF000000"/>
      <name val="Arial"/>
      <family val="2"/>
    </font>
    <font>
      <sz val="12"/>
      <color rgb="FF000000"/>
      <name val="Cambria"/>
      <family val="1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3"/>
      <color rgb="FF000000"/>
      <name val="Arial"/>
      <family val="2"/>
    </font>
    <font>
      <b/>
      <sz val="12"/>
      <color rgb="FF000000"/>
      <name val="Cambria"/>
      <family val="1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2BDB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2BDB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</fills>
  <borders count="3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19" fillId="0" borderId="0" applyBorder="0" applyProtection="0">
      <alignment/>
    </xf>
  </cellStyleXfs>
  <cellXfs count="170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0" borderId="0" xfId="0" applyFont="1"/>
    <xf numFmtId="0" fontId="7" fillId="3" borderId="0" xfId="0" applyFont="1" applyFill="1" applyAlignment="1">
      <alignment horizontal="center"/>
    </xf>
    <xf numFmtId="164" fontId="6" fillId="3" borderId="0" xfId="20" applyNumberFormat="1" applyFont="1" applyFill="1" applyBorder="1" applyAlignment="1" applyProtection="1">
      <alignment horizontal="center"/>
      <protection/>
    </xf>
    <xf numFmtId="43" fontId="7" fillId="0" borderId="0" xfId="20" applyFont="1" applyFill="1" applyBorder="1" applyAlignment="1" applyProtection="1">
      <alignment horizontal="right"/>
      <protection/>
    </xf>
    <xf numFmtId="43" fontId="7" fillId="0" borderId="0" xfId="20" applyFont="1" applyFill="1" applyBorder="1" applyAlignment="1" applyProtection="1">
      <alignment/>
      <protection/>
    </xf>
    <xf numFmtId="0" fontId="7" fillId="0" borderId="0" xfId="0" applyFont="1"/>
    <xf numFmtId="0" fontId="6" fillId="3" borderId="0" xfId="0" applyFont="1" applyFill="1"/>
    <xf numFmtId="43" fontId="7" fillId="3" borderId="0" xfId="20" applyFont="1" applyFill="1" applyBorder="1" applyAlignment="1" applyProtection="1">
      <alignment horizontal="right"/>
      <protection/>
    </xf>
    <xf numFmtId="10" fontId="7" fillId="3" borderId="0" xfId="0" applyNumberFormat="1" applyFont="1" applyFill="1"/>
    <xf numFmtId="0" fontId="6" fillId="5" borderId="0" xfId="0" applyFont="1" applyFill="1"/>
    <xf numFmtId="43" fontId="8" fillId="5" borderId="0" xfId="20" applyFont="1" applyFill="1" applyBorder="1" applyAlignment="1" applyProtection="1">
      <alignment horizontal="right"/>
      <protection/>
    </xf>
    <xf numFmtId="10" fontId="7" fillId="5" borderId="0" xfId="20" applyNumberFormat="1" applyFont="1" applyFill="1" applyBorder="1" applyAlignment="1" applyProtection="1">
      <alignment/>
      <protection/>
    </xf>
    <xf numFmtId="43" fontId="6" fillId="3" borderId="0" xfId="20" applyFont="1" applyFill="1" applyBorder="1" applyAlignment="1" applyProtection="1">
      <alignment horizontal="right"/>
      <protection/>
    </xf>
    <xf numFmtId="0" fontId="6" fillId="6" borderId="0" xfId="0" applyFont="1" applyFill="1"/>
    <xf numFmtId="43" fontId="9" fillId="6" borderId="0" xfId="20" applyFont="1" applyFill="1" applyBorder="1" applyAlignment="1" applyProtection="1">
      <alignment horizontal="right"/>
      <protection/>
    </xf>
    <xf numFmtId="43" fontId="7" fillId="5" borderId="0" xfId="20" applyFont="1" applyFill="1" applyBorder="1" applyAlignment="1" applyProtection="1">
      <alignment horizontal="right"/>
      <protection/>
    </xf>
    <xf numFmtId="43" fontId="6" fillId="0" borderId="0" xfId="20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right"/>
    </xf>
    <xf numFmtId="43" fontId="7" fillId="3" borderId="0" xfId="20" applyFont="1" applyFill="1" applyBorder="1" applyAlignment="1" applyProtection="1">
      <alignment/>
      <protection/>
    </xf>
    <xf numFmtId="43" fontId="6" fillId="0" borderId="0" xfId="20" applyFont="1" applyFill="1" applyBorder="1" applyAlignment="1" applyProtection="1">
      <alignment/>
      <protection/>
    </xf>
    <xf numFmtId="43" fontId="6" fillId="3" borderId="0" xfId="20" applyFont="1" applyFill="1" applyBorder="1" applyAlignment="1" applyProtection="1">
      <alignment/>
      <protection/>
    </xf>
    <xf numFmtId="43" fontId="7" fillId="6" borderId="0" xfId="20" applyFont="1" applyFill="1" applyBorder="1" applyAlignment="1" applyProtection="1">
      <alignment horizontal="right"/>
      <protection/>
    </xf>
    <xf numFmtId="43" fontId="3" fillId="0" borderId="0" xfId="20" applyFont="1" applyFill="1" applyBorder="1" applyAlignment="1" applyProtection="1">
      <alignment horizontal="right"/>
      <protection/>
    </xf>
    <xf numFmtId="164" fontId="5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4" fontId="11" fillId="0" borderId="0" xfId="0" applyNumberFormat="1" applyFont="1"/>
    <xf numFmtId="0" fontId="12" fillId="0" borderId="0" xfId="0" applyFont="1"/>
    <xf numFmtId="0" fontId="0" fillId="0" borderId="0" xfId="0" applyAlignment="1">
      <alignment wrapText="1"/>
    </xf>
    <xf numFmtId="4" fontId="0" fillId="0" borderId="0" xfId="0" applyNumberFormat="1"/>
    <xf numFmtId="0" fontId="7" fillId="2" borderId="0" xfId="0" applyFont="1" applyFill="1"/>
    <xf numFmtId="43" fontId="3" fillId="2" borderId="0" xfId="20" applyFont="1" applyFill="1" applyBorder="1" applyAlignment="1" applyProtection="1">
      <alignment horizontal="right"/>
      <protection/>
    </xf>
    <xf numFmtId="0" fontId="6" fillId="3" borderId="0" xfId="0" applyFont="1" applyFill="1" applyAlignment="1">
      <alignment horizontal="left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20" applyNumberFormat="1" applyFont="1" applyFill="1" applyBorder="1" applyAlignment="1" applyProtection="1">
      <alignment horizontal="center"/>
      <protection/>
    </xf>
    <xf numFmtId="0" fontId="3" fillId="3" borderId="0" xfId="0" applyFont="1" applyFill="1" applyAlignment="1">
      <alignment horizontal="center"/>
    </xf>
    <xf numFmtId="0" fontId="7" fillId="7" borderId="0" xfId="0" applyFont="1" applyFill="1"/>
    <xf numFmtId="164" fontId="7" fillId="7" borderId="0" xfId="20" applyNumberFormat="1" applyFont="1" applyFill="1" applyBorder="1" applyAlignment="1" applyProtection="1">
      <alignment/>
      <protection/>
    </xf>
    <xf numFmtId="43" fontId="6" fillId="7" borderId="0" xfId="20" applyFont="1" applyFill="1" applyBorder="1" applyAlignment="1" applyProtection="1">
      <alignment horizontal="right"/>
      <protection/>
    </xf>
    <xf numFmtId="1" fontId="7" fillId="7" borderId="0" xfId="0" applyNumberFormat="1" applyFont="1" applyFill="1"/>
    <xf numFmtId="0" fontId="7" fillId="8" borderId="0" xfId="0" applyFont="1" applyFill="1"/>
    <xf numFmtId="0" fontId="12" fillId="8" borderId="0" xfId="0" applyFont="1" applyFill="1" applyAlignment="1">
      <alignment horizontal="left"/>
    </xf>
    <xf numFmtId="0" fontId="12" fillId="8" borderId="0" xfId="0" applyFont="1" applyFill="1"/>
    <xf numFmtId="164" fontId="12" fillId="8" borderId="0" xfId="20" applyNumberFormat="1" applyFont="1" applyFill="1" applyBorder="1" applyAlignment="1" applyProtection="1">
      <alignment/>
      <protection/>
    </xf>
    <xf numFmtId="43" fontId="13" fillId="8" borderId="0" xfId="20" applyFont="1" applyFill="1" applyBorder="1" applyAlignment="1" applyProtection="1">
      <alignment horizontal="right"/>
      <protection/>
    </xf>
    <xf numFmtId="1" fontId="12" fillId="9" borderId="0" xfId="0" applyNumberFormat="1" applyFont="1" applyFill="1"/>
    <xf numFmtId="0" fontId="7" fillId="10" borderId="0" xfId="0" applyFont="1" applyFill="1"/>
    <xf numFmtId="0" fontId="7" fillId="10" borderId="0" xfId="0" applyFont="1" applyFill="1" applyAlignment="1">
      <alignment horizontal="left"/>
    </xf>
    <xf numFmtId="164" fontId="7" fillId="10" borderId="0" xfId="20" applyNumberFormat="1" applyFont="1" applyFill="1" applyBorder="1" applyAlignment="1" applyProtection="1">
      <alignment/>
      <protection/>
    </xf>
    <xf numFmtId="43" fontId="6" fillId="10" borderId="0" xfId="20" applyFont="1" applyFill="1" applyBorder="1" applyAlignment="1" applyProtection="1">
      <alignment horizontal="right"/>
      <protection/>
    </xf>
    <xf numFmtId="1" fontId="7" fillId="10" borderId="0" xfId="0" applyNumberFormat="1" applyFont="1" applyFill="1"/>
    <xf numFmtId="0" fontId="7" fillId="10" borderId="0" xfId="0" applyFont="1" applyFill="1" applyAlignment="1">
      <alignment horizontal="center"/>
    </xf>
    <xf numFmtId="164" fontId="3" fillId="0" borderId="0" xfId="20" applyNumberFormat="1" applyFont="1" applyFill="1" applyBorder="1" applyAlignment="1" applyProtection="1">
      <alignment/>
      <protection/>
    </xf>
    <xf numFmtId="43" fontId="5" fillId="0" borderId="0" xfId="20" applyFont="1" applyFill="1" applyBorder="1" applyAlignment="1" applyProtection="1">
      <alignment/>
      <protection/>
    </xf>
    <xf numFmtId="43" fontId="5" fillId="0" borderId="0" xfId="20" applyFont="1" applyFill="1" applyBorder="1" applyAlignment="1" applyProtection="1">
      <alignment horizontal="right"/>
      <protection/>
    </xf>
    <xf numFmtId="10" fontId="7" fillId="0" borderId="0" xfId="0" applyNumberFormat="1" applyFont="1"/>
    <xf numFmtId="43" fontId="6" fillId="10" borderId="0" xfId="20" applyFont="1" applyFill="1" applyBorder="1" applyAlignment="1" applyProtection="1">
      <alignment/>
      <protection/>
    </xf>
    <xf numFmtId="43" fontId="7" fillId="10" borderId="0" xfId="20" applyFont="1" applyFill="1" applyBorder="1" applyAlignment="1" applyProtection="1">
      <alignment/>
      <protection/>
    </xf>
    <xf numFmtId="43" fontId="3" fillId="0" borderId="0" xfId="20" applyFont="1" applyFill="1" applyBorder="1" applyAlignment="1" applyProtection="1">
      <alignment/>
      <protection/>
    </xf>
    <xf numFmtId="0" fontId="3" fillId="0" borderId="0" xfId="0" applyFont="1" applyAlignment="1">
      <alignment horizontal="right"/>
    </xf>
    <xf numFmtId="43" fontId="7" fillId="10" borderId="0" xfId="20" applyFont="1" applyFill="1" applyBorder="1" applyAlignment="1" applyProtection="1">
      <alignment horizontal="right"/>
      <protection/>
    </xf>
    <xf numFmtId="164" fontId="3" fillId="2" borderId="0" xfId="20" applyNumberFormat="1" applyFont="1" applyFill="1" applyBorder="1" applyAlignment="1" applyProtection="1">
      <alignment/>
      <protection/>
    </xf>
    <xf numFmtId="43" fontId="5" fillId="2" borderId="0" xfId="20" applyFont="1" applyFill="1" applyBorder="1" applyAlignment="1" applyProtection="1">
      <alignment/>
      <protection/>
    </xf>
    <xf numFmtId="0" fontId="6" fillId="8" borderId="0" xfId="0" applyFont="1" applyFill="1"/>
    <xf numFmtId="0" fontId="9" fillId="8" borderId="0" xfId="0" applyFont="1" applyFill="1" applyAlignment="1">
      <alignment horizontal="left"/>
    </xf>
    <xf numFmtId="0" fontId="9" fillId="8" borderId="0" xfId="0" applyFont="1" applyFill="1"/>
    <xf numFmtId="164" fontId="9" fillId="8" borderId="0" xfId="20" applyNumberFormat="1" applyFont="1" applyFill="1" applyBorder="1" applyAlignment="1" applyProtection="1">
      <alignment/>
      <protection/>
    </xf>
    <xf numFmtId="43" fontId="9" fillId="8" borderId="0" xfId="20" applyFont="1" applyFill="1" applyBorder="1" applyAlignment="1" applyProtection="1">
      <alignment horizontal="right"/>
      <protection/>
    </xf>
    <xf numFmtId="1" fontId="8" fillId="11" borderId="0" xfId="0" applyNumberFormat="1" applyFont="1" applyFill="1"/>
    <xf numFmtId="0" fontId="6" fillId="10" borderId="0" xfId="0" applyFont="1" applyFill="1"/>
    <xf numFmtId="0" fontId="6" fillId="10" borderId="0" xfId="0" applyFont="1" applyFill="1" applyAlignment="1">
      <alignment horizontal="left"/>
    </xf>
    <xf numFmtId="164" fontId="6" fillId="10" borderId="0" xfId="20" applyNumberFormat="1" applyFont="1" applyFill="1" applyBorder="1" applyAlignment="1" applyProtection="1">
      <alignment/>
      <protection/>
    </xf>
    <xf numFmtId="0" fontId="6" fillId="10" borderId="0" xfId="0" applyFont="1" applyFill="1" applyAlignment="1">
      <alignment horizontal="center"/>
    </xf>
    <xf numFmtId="0" fontId="9" fillId="8" borderId="0" xfId="0" applyFont="1" applyFill="1" applyAlignment="1">
      <alignment horizontal="right"/>
    </xf>
    <xf numFmtId="0" fontId="6" fillId="1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6" fillId="8" borderId="0" xfId="0" applyFont="1" applyFill="1" applyAlignment="1">
      <alignment horizontal="right"/>
    </xf>
    <xf numFmtId="43" fontId="6" fillId="8" borderId="0" xfId="20" applyFont="1" applyFill="1" applyBorder="1" applyAlignment="1" applyProtection="1">
      <alignment/>
      <protection/>
    </xf>
    <xf numFmtId="43" fontId="7" fillId="8" borderId="0" xfId="20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43" fontId="14" fillId="0" borderId="0" xfId="20" applyFont="1" applyFill="1" applyBorder="1" applyAlignment="1" applyProtection="1">
      <alignment/>
      <protection/>
    </xf>
    <xf numFmtId="165" fontId="6" fillId="3" borderId="0" xfId="20" applyNumberFormat="1" applyFont="1" applyFill="1" applyBorder="1" applyAlignment="1" applyProtection="1">
      <alignment horizontal="center"/>
      <protection/>
    </xf>
    <xf numFmtId="43" fontId="7" fillId="7" borderId="0" xfId="20" applyFont="1" applyFill="1" applyBorder="1" applyAlignment="1" applyProtection="1">
      <alignment horizontal="right"/>
      <protection/>
    </xf>
    <xf numFmtId="1" fontId="7" fillId="11" borderId="0" xfId="0" applyNumberFormat="1" applyFont="1" applyFill="1"/>
    <xf numFmtId="0" fontId="8" fillId="8" borderId="0" xfId="0" applyFont="1" applyFill="1" applyAlignment="1">
      <alignment horizontal="left"/>
    </xf>
    <xf numFmtId="164" fontId="7" fillId="8" borderId="0" xfId="20" applyNumberFormat="1" applyFont="1" applyFill="1" applyBorder="1" applyAlignment="1" applyProtection="1">
      <alignment/>
      <protection/>
    </xf>
    <xf numFmtId="43" fontId="7" fillId="8" borderId="0" xfId="20" applyFont="1" applyFill="1" applyBorder="1" applyAlignment="1" applyProtection="1">
      <alignment horizontal="right"/>
      <protection/>
    </xf>
    <xf numFmtId="166" fontId="5" fillId="0" borderId="0" xfId="0" applyNumberFormat="1" applyFont="1"/>
    <xf numFmtId="164" fontId="5" fillId="0" borderId="0" xfId="2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164" fontId="6" fillId="2" borderId="0" xfId="20" applyNumberFormat="1" applyFont="1" applyFill="1" applyBorder="1" applyAlignment="1" applyProtection="1">
      <alignment/>
      <protection/>
    </xf>
    <xf numFmtId="0" fontId="7" fillId="2" borderId="0" xfId="0" applyFont="1" applyFill="1" applyAlignment="1">
      <alignment horizontal="left"/>
    </xf>
    <xf numFmtId="43" fontId="6" fillId="2" borderId="0" xfId="20" applyFont="1" applyFill="1" applyBorder="1" applyAlignment="1" applyProtection="1">
      <alignment horizontal="right"/>
      <protection/>
    </xf>
    <xf numFmtId="164" fontId="7" fillId="2" borderId="0" xfId="20" applyNumberFormat="1" applyFont="1" applyFill="1" applyBorder="1" applyAlignment="1" applyProtection="1">
      <alignment/>
      <protection/>
    </xf>
    <xf numFmtId="43" fontId="6" fillId="2" borderId="0" xfId="20" applyFont="1" applyFill="1" applyBorder="1" applyAlignment="1" applyProtection="1">
      <alignment/>
      <protection/>
    </xf>
    <xf numFmtId="0" fontId="3" fillId="12" borderId="0" xfId="0" applyFont="1" applyFill="1"/>
    <xf numFmtId="43" fontId="3" fillId="12" borderId="0" xfId="20" applyFont="1" applyFill="1" applyBorder="1" applyAlignment="1" applyProtection="1">
      <alignment/>
      <protection/>
    </xf>
    <xf numFmtId="0" fontId="3" fillId="4" borderId="0" xfId="0" applyFont="1" applyFill="1"/>
    <xf numFmtId="0" fontId="3" fillId="4" borderId="0" xfId="0" applyFont="1" applyFill="1" applyAlignment="1">
      <alignment horizontal="left"/>
    </xf>
    <xf numFmtId="43" fontId="3" fillId="4" borderId="0" xfId="20" applyFont="1" applyFill="1" applyBorder="1" applyAlignment="1" applyProtection="1">
      <alignment/>
      <protection/>
    </xf>
    <xf numFmtId="0" fontId="3" fillId="6" borderId="0" xfId="0" applyFont="1" applyFill="1"/>
    <xf numFmtId="0" fontId="3" fillId="6" borderId="0" xfId="0" applyFont="1" applyFill="1" applyAlignment="1">
      <alignment horizontal="left"/>
    </xf>
    <xf numFmtId="43" fontId="3" fillId="6" borderId="0" xfId="20" applyFont="1" applyFill="1" applyBorder="1" applyAlignment="1" applyProtection="1">
      <alignment/>
      <protection/>
    </xf>
    <xf numFmtId="164" fontId="3" fillId="4" borderId="0" xfId="20" applyNumberFormat="1" applyFont="1" applyFill="1" applyBorder="1" applyAlignment="1" applyProtection="1">
      <alignment/>
      <protection/>
    </xf>
    <xf numFmtId="0" fontId="7" fillId="10" borderId="1" xfId="0" applyFont="1" applyFill="1" applyBorder="1"/>
    <xf numFmtId="0" fontId="7" fillId="10" borderId="2" xfId="0" applyFont="1" applyFill="1" applyBorder="1"/>
    <xf numFmtId="43" fontId="7" fillId="10" borderId="2" xfId="20" applyFont="1" applyFill="1" applyBorder="1" applyAlignment="1" applyProtection="1">
      <alignment/>
      <protection/>
    </xf>
    <xf numFmtId="0" fontId="7" fillId="13" borderId="1" xfId="0" applyFont="1" applyFill="1" applyBorder="1"/>
    <xf numFmtId="0" fontId="3" fillId="14" borderId="2" xfId="0" applyFont="1" applyFill="1" applyBorder="1" applyAlignment="1">
      <alignment horizontal="right"/>
    </xf>
    <xf numFmtId="0" fontId="3" fillId="14" borderId="2" xfId="0" applyFont="1" applyFill="1" applyBorder="1"/>
    <xf numFmtId="43" fontId="3" fillId="14" borderId="2" xfId="20" applyFont="1" applyFill="1" applyBorder="1" applyAlignment="1" applyProtection="1">
      <alignment/>
      <protection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right"/>
    </xf>
    <xf numFmtId="0" fontId="3" fillId="12" borderId="0" xfId="0" applyFont="1" applyFill="1" applyAlignment="1">
      <alignment horizontal="center"/>
    </xf>
    <xf numFmtId="43" fontId="5" fillId="12" borderId="0" xfId="20" applyFont="1" applyFill="1" applyBorder="1" applyAlignment="1" applyProtection="1">
      <alignment horizontal="left"/>
      <protection/>
    </xf>
    <xf numFmtId="43" fontId="5" fillId="4" borderId="0" xfId="20" applyFont="1" applyFill="1" applyBorder="1" applyAlignment="1" applyProtection="1">
      <alignment/>
      <protection/>
    </xf>
    <xf numFmtId="43" fontId="3" fillId="12" borderId="0" xfId="20" applyFont="1" applyFill="1" applyBorder="1" applyAlignment="1" applyProtection="1">
      <alignment horizontal="left"/>
      <protection/>
    </xf>
    <xf numFmtId="167" fontId="15" fillId="4" borderId="0" xfId="0" applyNumberFormat="1" applyFont="1" applyFill="1"/>
    <xf numFmtId="167" fontId="15" fillId="12" borderId="0" xfId="0" applyNumberFormat="1" applyFont="1" applyFill="1" applyAlignment="1">
      <alignment horizontal="left"/>
    </xf>
    <xf numFmtId="167" fontId="3" fillId="4" borderId="0" xfId="0" applyNumberFormat="1" applyFont="1" applyFill="1"/>
    <xf numFmtId="0" fontId="3" fillId="4" borderId="0" xfId="0" applyFont="1" applyFill="1" applyAlignment="1">
      <alignment horizontal="right"/>
    </xf>
    <xf numFmtId="0" fontId="5" fillId="12" borderId="0" xfId="0" applyFont="1" applyFill="1"/>
    <xf numFmtId="0" fontId="5" fillId="12" borderId="0" xfId="0" applyFont="1" applyFill="1" applyAlignment="1">
      <alignment horizontal="right"/>
    </xf>
    <xf numFmtId="0" fontId="5" fillId="4" borderId="0" xfId="0" applyFont="1" applyFill="1"/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3" fillId="15" borderId="0" xfId="0" applyFont="1" applyFill="1"/>
    <xf numFmtId="0" fontId="5" fillId="15" borderId="0" xfId="0" applyFont="1" applyFill="1"/>
    <xf numFmtId="0" fontId="5" fillId="15" borderId="0" xfId="0" applyFont="1" applyFill="1" applyAlignment="1">
      <alignment horizontal="right"/>
    </xf>
    <xf numFmtId="43" fontId="3" fillId="15" borderId="0" xfId="20" applyFont="1" applyFill="1" applyBorder="1" applyAlignment="1" applyProtection="1">
      <alignment/>
      <protection/>
    </xf>
    <xf numFmtId="0" fontId="16" fillId="0" borderId="0" xfId="0" applyFont="1" applyAlignment="1">
      <alignment horizontal="left"/>
    </xf>
    <xf numFmtId="0" fontId="16" fillId="0" borderId="0" xfId="0" applyFont="1"/>
    <xf numFmtId="0" fontId="17" fillId="2" borderId="0" xfId="0" applyFont="1" applyFill="1" applyAlignment="1">
      <alignment horizontal="left"/>
    </xf>
    <xf numFmtId="0" fontId="17" fillId="2" borderId="0" xfId="0" applyFont="1" applyFill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" fontId="16" fillId="0" borderId="0" xfId="0" applyNumberFormat="1" applyFont="1"/>
    <xf numFmtId="0" fontId="16" fillId="0" borderId="0" xfId="0" applyFont="1" applyAlignment="1">
      <alignment wrapText="1"/>
    </xf>
    <xf numFmtId="49" fontId="16" fillId="0" borderId="0" xfId="0" applyNumberFormat="1" applyFont="1"/>
    <xf numFmtId="168" fontId="16" fillId="0" borderId="0" xfId="21" applyFont="1" applyProtection="1">
      <alignment/>
      <protection/>
    </xf>
    <xf numFmtId="0" fontId="21" fillId="0" borderId="0" xfId="0" applyFont="1"/>
    <xf numFmtId="0" fontId="21" fillId="0" borderId="0" xfId="0" applyFont="1" applyAlignment="1">
      <alignment horizontal="right" wrapText="1"/>
    </xf>
    <xf numFmtId="169" fontId="16" fillId="0" borderId="0" xfId="21" applyNumberFormat="1" applyFont="1" applyProtection="1">
      <alignment/>
      <protection/>
    </xf>
    <xf numFmtId="169" fontId="21" fillId="0" borderId="0" xfId="21" applyNumberFormat="1" applyFont="1" applyProtection="1">
      <alignment/>
      <protection/>
    </xf>
    <xf numFmtId="0" fontId="7" fillId="0" borderId="0" xfId="0" applyFont="1"/>
    <xf numFmtId="0" fontId="6" fillId="0" borderId="0" xfId="0" applyFont="1" applyFill="1"/>
    <xf numFmtId="168" fontId="16" fillId="0" borderId="0" xfId="21" applyFont="1" applyAlignment="1" applyProtection="1">
      <alignment horizontal="center"/>
      <protection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arez" xfId="20"/>
    <cellStyle name="Excel_BuiltIn_Comm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FC2C2-B529-4396-A28F-52B2F1DFED3D}">
  <sheetPr>
    <pageSetUpPr fitToPage="1"/>
  </sheetPr>
  <dimension ref="A1:Q556"/>
  <sheetViews>
    <sheetView tabSelected="1" workbookViewId="0" topLeftCell="A1">
      <selection activeCell="H545" sqref="H545"/>
    </sheetView>
  </sheetViews>
  <sheetFormatPr defaultColWidth="9.140625" defaultRowHeight="15"/>
  <cols>
    <col min="2" max="2" width="22.28125" style="0" customWidth="1"/>
    <col min="3" max="3" width="39.00390625" style="0" customWidth="1"/>
    <col min="4" max="4" width="10.140625" style="0" customWidth="1"/>
    <col min="5" max="5" width="14.7109375" style="0" customWidth="1"/>
    <col min="6" max="6" width="15.8515625" style="0" customWidth="1"/>
    <col min="7" max="7" width="14.7109375" style="0" customWidth="1"/>
    <col min="8" max="8" width="15.57421875" style="0" customWidth="1"/>
    <col min="9" max="9" width="10.8515625" style="0" customWidth="1"/>
  </cols>
  <sheetData>
    <row r="1" spans="1:16" ht="15.5">
      <c r="A1" s="147"/>
      <c r="B1" s="147" t="s">
        <v>0</v>
      </c>
      <c r="C1" s="147"/>
      <c r="D1" s="147"/>
      <c r="E1" s="148"/>
      <c r="F1" s="149"/>
      <c r="G1" s="150"/>
      <c r="H1" s="151"/>
      <c r="I1" s="151"/>
      <c r="J1" s="152"/>
      <c r="K1" s="152"/>
      <c r="L1" s="152"/>
      <c r="M1" s="152"/>
      <c r="N1" s="152"/>
      <c r="O1" s="152"/>
      <c r="P1" s="152"/>
    </row>
    <row r="2" spans="1:16" ht="15.5">
      <c r="A2" s="147"/>
      <c r="B2" s="147" t="s">
        <v>350</v>
      </c>
      <c r="C2" s="147"/>
      <c r="D2" s="147"/>
      <c r="E2" s="147"/>
      <c r="F2" s="153"/>
      <c r="G2" s="151"/>
      <c r="H2" s="151"/>
      <c r="I2" s="151"/>
      <c r="J2" s="152"/>
      <c r="K2" s="152"/>
      <c r="L2" s="152"/>
      <c r="M2" s="152"/>
      <c r="N2" s="152"/>
      <c r="O2" s="152"/>
      <c r="P2" s="152"/>
    </row>
    <row r="3" spans="1:16" ht="15.5">
      <c r="A3" s="148"/>
      <c r="B3" s="147" t="s">
        <v>356</v>
      </c>
      <c r="C3" s="147"/>
      <c r="D3" s="147"/>
      <c r="E3" s="147"/>
      <c r="F3" s="153"/>
      <c r="G3" s="151"/>
      <c r="H3" s="151"/>
      <c r="I3" s="151"/>
      <c r="J3" s="152"/>
      <c r="K3" s="152"/>
      <c r="L3" s="152"/>
      <c r="M3" s="152"/>
      <c r="N3" s="152"/>
      <c r="O3" s="152"/>
      <c r="P3" s="152"/>
    </row>
    <row r="4" spans="1:9" ht="20">
      <c r="A4" s="1"/>
      <c r="B4" s="1"/>
      <c r="C4" s="1"/>
      <c r="D4" s="1"/>
      <c r="E4" s="1"/>
      <c r="F4" s="4"/>
      <c r="G4" s="3"/>
      <c r="H4" s="3"/>
      <c r="I4" s="3"/>
    </row>
    <row r="5" spans="1:9" ht="20">
      <c r="A5" s="1"/>
      <c r="B5" s="5" t="s">
        <v>1</v>
      </c>
      <c r="C5" s="5"/>
      <c r="D5" s="5"/>
      <c r="E5" s="6"/>
      <c r="F5" s="3"/>
      <c r="G5" s="3"/>
      <c r="H5" s="7"/>
      <c r="I5" s="7"/>
    </row>
    <row r="6" spans="1:9" ht="20">
      <c r="A6" s="1"/>
      <c r="B6" s="5" t="s">
        <v>2</v>
      </c>
      <c r="C6" s="5"/>
      <c r="D6" s="5"/>
      <c r="E6" s="5"/>
      <c r="F6" s="3"/>
      <c r="G6" s="7"/>
      <c r="H6" s="3"/>
      <c r="I6" s="3"/>
    </row>
    <row r="7" spans="1:9" ht="20">
      <c r="A7" s="1"/>
      <c r="B7" s="1"/>
      <c r="C7" s="1"/>
      <c r="D7" s="1"/>
      <c r="E7" s="1"/>
      <c r="F7" s="8"/>
      <c r="G7" s="8"/>
      <c r="H7" s="3"/>
      <c r="I7" s="3"/>
    </row>
    <row r="8" spans="1:9" ht="15.75" customHeight="1">
      <c r="A8" s="1"/>
      <c r="B8" s="1"/>
      <c r="C8" s="1"/>
      <c r="D8" s="5" t="s">
        <v>3</v>
      </c>
      <c r="E8" s="148"/>
      <c r="F8" s="8"/>
      <c r="G8" s="8"/>
      <c r="H8" s="3"/>
      <c r="I8" s="3"/>
    </row>
    <row r="9" spans="1:9" ht="20">
      <c r="A9" s="1"/>
      <c r="B9" s="1"/>
      <c r="C9" s="1"/>
      <c r="D9" s="1"/>
      <c r="E9" s="1"/>
      <c r="F9" s="3"/>
      <c r="G9" s="3"/>
      <c r="H9" s="3"/>
      <c r="I9" s="3"/>
    </row>
    <row r="10" spans="1:17" ht="15.5">
      <c r="A10" s="148"/>
      <c r="B10" s="147" t="s">
        <v>4</v>
      </c>
      <c r="C10" s="147"/>
      <c r="D10" s="147"/>
      <c r="E10" s="147"/>
      <c r="F10" s="151"/>
      <c r="G10" s="151"/>
      <c r="H10" s="151"/>
      <c r="I10" s="151"/>
      <c r="J10" s="152"/>
      <c r="K10" s="152"/>
      <c r="L10" s="152"/>
      <c r="M10" s="152"/>
      <c r="N10" s="152"/>
      <c r="O10" s="152"/>
      <c r="P10" s="152"/>
      <c r="Q10" s="152"/>
    </row>
    <row r="11" spans="1:17" ht="15.5">
      <c r="A11" s="147" t="s">
        <v>351</v>
      </c>
      <c r="B11" s="147"/>
      <c r="C11" s="147"/>
      <c r="D11" s="147"/>
      <c r="E11" s="147"/>
      <c r="F11" s="151"/>
      <c r="G11" s="151"/>
      <c r="H11" s="151"/>
      <c r="I11" s="151"/>
      <c r="J11" s="152"/>
      <c r="K11" s="152"/>
      <c r="L11" s="152"/>
      <c r="M11" s="152"/>
      <c r="N11" s="152"/>
      <c r="O11" s="152"/>
      <c r="P11" s="152"/>
      <c r="Q11" s="152"/>
    </row>
    <row r="12" spans="1:17" ht="15.5">
      <c r="A12" s="147"/>
      <c r="B12" s="147"/>
      <c r="C12" s="147"/>
      <c r="D12" s="147"/>
      <c r="E12" s="147"/>
      <c r="F12" s="151"/>
      <c r="G12" s="151"/>
      <c r="H12" s="151"/>
      <c r="I12" s="151"/>
      <c r="J12" s="152"/>
      <c r="K12" s="152"/>
      <c r="L12" s="152"/>
      <c r="M12" s="152"/>
      <c r="N12" s="152"/>
      <c r="O12" s="152"/>
      <c r="P12" s="152"/>
      <c r="Q12" s="152"/>
    </row>
    <row r="13" spans="1:17" ht="15.5">
      <c r="A13" s="148" t="s">
        <v>5</v>
      </c>
      <c r="B13" s="147"/>
      <c r="C13" s="147"/>
      <c r="D13" s="147"/>
      <c r="E13" s="147"/>
      <c r="F13" s="151"/>
      <c r="G13" s="151"/>
      <c r="H13" s="151"/>
      <c r="I13" s="151"/>
      <c r="J13" s="152"/>
      <c r="K13" s="152"/>
      <c r="L13" s="152"/>
      <c r="M13" s="152"/>
      <c r="N13" s="152"/>
      <c r="O13" s="152"/>
      <c r="P13" s="152"/>
      <c r="Q13" s="152"/>
    </row>
    <row r="14" spans="1:9" ht="15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9"/>
      <c r="B15" s="9"/>
      <c r="C15" s="9"/>
      <c r="D15" s="9"/>
      <c r="E15" s="10"/>
      <c r="F15" s="10" t="s">
        <v>6</v>
      </c>
      <c r="G15" s="10" t="s">
        <v>7</v>
      </c>
      <c r="H15" s="11" t="s">
        <v>8</v>
      </c>
      <c r="I15" s="12" t="s">
        <v>9</v>
      </c>
    </row>
    <row r="16" spans="1:9" ht="15">
      <c r="A16" s="13"/>
      <c r="B16" s="13"/>
      <c r="C16" s="13"/>
      <c r="D16" s="13"/>
      <c r="E16" s="10"/>
      <c r="F16" s="10">
        <v>2020</v>
      </c>
      <c r="G16" s="10">
        <v>2020</v>
      </c>
      <c r="H16" s="14">
        <v>2020</v>
      </c>
      <c r="I16" s="14" t="s">
        <v>10</v>
      </c>
    </row>
    <row r="17" spans="1:9" ht="15">
      <c r="A17" s="13" t="s">
        <v>11</v>
      </c>
      <c r="B17" s="13"/>
      <c r="C17" s="13"/>
      <c r="D17" s="13"/>
      <c r="E17" s="16"/>
      <c r="F17" s="17"/>
      <c r="G17" s="16"/>
      <c r="H17" s="18"/>
      <c r="I17" s="18"/>
    </row>
    <row r="18" spans="1:9" ht="15">
      <c r="A18" s="19">
        <v>6</v>
      </c>
      <c r="B18" s="19" t="s">
        <v>12</v>
      </c>
      <c r="C18" s="19"/>
      <c r="D18" s="19"/>
      <c r="E18" s="20"/>
      <c r="F18" s="20">
        <f>F161</f>
        <v>16305496</v>
      </c>
      <c r="G18" s="20">
        <f>G161</f>
        <v>-6009996</v>
      </c>
      <c r="H18" s="20">
        <f>H161</f>
        <v>10295500</v>
      </c>
      <c r="I18" s="21">
        <f aca="true" t="shared" si="0" ref="I18:I23">G18/F18</f>
        <v>-0.36858713160274303</v>
      </c>
    </row>
    <row r="19" spans="1:9" ht="15">
      <c r="A19" s="19">
        <v>7</v>
      </c>
      <c r="B19" s="19" t="s">
        <v>13</v>
      </c>
      <c r="C19" s="19"/>
      <c r="D19" s="19"/>
      <c r="E19" s="20"/>
      <c r="F19" s="20">
        <f>F207</f>
        <v>100000</v>
      </c>
      <c r="G19" s="20">
        <f>G207</f>
        <v>-35000</v>
      </c>
      <c r="H19" s="20">
        <f>H207</f>
        <v>35000</v>
      </c>
      <c r="I19" s="21">
        <f t="shared" si="0"/>
        <v>-0.35</v>
      </c>
    </row>
    <row r="20" spans="1:9" ht="15">
      <c r="A20" s="22"/>
      <c r="B20" s="22"/>
      <c r="C20" s="22"/>
      <c r="D20" s="22" t="s">
        <v>14</v>
      </c>
      <c r="E20" s="23"/>
      <c r="F20" s="23">
        <f>F18+F19</f>
        <v>16405496</v>
      </c>
      <c r="G20" s="23">
        <f>G18+G19</f>
        <v>-6044996</v>
      </c>
      <c r="H20" s="23">
        <f>H18+H19</f>
        <v>10330500</v>
      </c>
      <c r="I20" s="24">
        <f t="shared" si="0"/>
        <v>-0.3684738334031473</v>
      </c>
    </row>
    <row r="21" spans="1:9" ht="15">
      <c r="A21" s="19">
        <v>3</v>
      </c>
      <c r="B21" s="19" t="s">
        <v>15</v>
      </c>
      <c r="C21" s="19"/>
      <c r="D21" s="19"/>
      <c r="E21" s="25"/>
      <c r="F21" s="25">
        <f>F54</f>
        <v>7346906</v>
      </c>
      <c r="G21" s="25">
        <f>G54</f>
        <v>-304806</v>
      </c>
      <c r="H21" s="25">
        <f>H54</f>
        <v>7042100</v>
      </c>
      <c r="I21" s="21">
        <f t="shared" si="0"/>
        <v>-0.04148766841443187</v>
      </c>
    </row>
    <row r="22" spans="1:9" ht="15">
      <c r="A22" s="19">
        <v>4</v>
      </c>
      <c r="B22" s="19" t="s">
        <v>16</v>
      </c>
      <c r="C22" s="19"/>
      <c r="D22" s="19"/>
      <c r="E22" s="25"/>
      <c r="F22" s="25">
        <f>F121</f>
        <v>10599590</v>
      </c>
      <c r="G22" s="25">
        <f>G121</f>
        <v>-8664590</v>
      </c>
      <c r="H22" s="25">
        <f>H121</f>
        <v>1935000</v>
      </c>
      <c r="I22" s="21">
        <f t="shared" si="0"/>
        <v>-0.817445769128806</v>
      </c>
    </row>
    <row r="23" spans="1:9" ht="15">
      <c r="A23" s="26"/>
      <c r="B23" s="26"/>
      <c r="C23" s="26"/>
      <c r="D23" s="26" t="s">
        <v>17</v>
      </c>
      <c r="E23" s="27"/>
      <c r="F23" s="27">
        <f>F21+F22</f>
        <v>17946496</v>
      </c>
      <c r="G23" s="27">
        <f>G21+G22</f>
        <v>-8969396</v>
      </c>
      <c r="H23" s="27">
        <f>H21+H22</f>
        <v>8977100</v>
      </c>
      <c r="I23" s="24">
        <f t="shared" si="0"/>
        <v>-0.49978536200047075</v>
      </c>
    </row>
    <row r="24" spans="1:9" ht="15">
      <c r="A24" s="22"/>
      <c r="B24" s="22" t="s">
        <v>18</v>
      </c>
      <c r="C24" s="22"/>
      <c r="D24" s="22"/>
      <c r="E24" s="28"/>
      <c r="F24" s="28">
        <f>F20-F23</f>
        <v>-1541000</v>
      </c>
      <c r="G24" s="28">
        <f>G20-G23</f>
        <v>2924400</v>
      </c>
      <c r="H24" s="28">
        <f>H20-H23</f>
        <v>1353400</v>
      </c>
      <c r="I24" s="24"/>
    </row>
    <row r="25" spans="1:9" ht="15">
      <c r="A25" s="13"/>
      <c r="B25" s="13"/>
      <c r="C25" s="13"/>
      <c r="D25" s="13"/>
      <c r="E25" s="29"/>
      <c r="F25" s="29"/>
      <c r="G25" s="29"/>
      <c r="H25" s="29"/>
      <c r="I25" s="30"/>
    </row>
    <row r="26" spans="1:9" ht="15">
      <c r="A26" s="13" t="s">
        <v>19</v>
      </c>
      <c r="B26" s="13"/>
      <c r="C26" s="13"/>
      <c r="D26" s="13"/>
      <c r="E26" s="29"/>
      <c r="F26" s="29"/>
      <c r="G26" s="29"/>
      <c r="H26" s="29"/>
      <c r="I26" s="30"/>
    </row>
    <row r="27" spans="1:9" ht="15">
      <c r="A27" s="19">
        <v>8</v>
      </c>
      <c r="B27" s="19" t="s">
        <v>20</v>
      </c>
      <c r="C27" s="19"/>
      <c r="D27" s="19"/>
      <c r="E27" s="31"/>
      <c r="F27" s="31">
        <f>F216</f>
        <v>3051000</v>
      </c>
      <c r="G27" s="31">
        <f>G216</f>
        <v>-2451000</v>
      </c>
      <c r="H27" s="31">
        <f>H216</f>
        <v>600000</v>
      </c>
      <c r="I27" s="21">
        <f>G27/F27</f>
        <v>-0.8033431661750245</v>
      </c>
    </row>
    <row r="28" spans="1:9" ht="15">
      <c r="A28" s="19">
        <v>5</v>
      </c>
      <c r="B28" s="19" t="s">
        <v>21</v>
      </c>
      <c r="C28" s="19"/>
      <c r="D28" s="19"/>
      <c r="E28" s="25"/>
      <c r="F28" s="25">
        <f>F140</f>
        <v>3000000</v>
      </c>
      <c r="G28" s="25">
        <f>G140</f>
        <v>-2650000</v>
      </c>
      <c r="H28" s="25">
        <f>H140</f>
        <v>350000</v>
      </c>
      <c r="I28" s="21">
        <f>G28/F28</f>
        <v>-0.8833333333333333</v>
      </c>
    </row>
    <row r="29" spans="1:9" ht="15">
      <c r="A29" s="22"/>
      <c r="B29" s="22" t="s">
        <v>22</v>
      </c>
      <c r="C29" s="22"/>
      <c r="D29" s="22"/>
      <c r="E29" s="28"/>
      <c r="F29" s="28">
        <f>F27-F28</f>
        <v>51000</v>
      </c>
      <c r="G29" s="28">
        <f>G27-G28</f>
        <v>199000</v>
      </c>
      <c r="H29" s="28">
        <f>H27-H28</f>
        <v>250000</v>
      </c>
      <c r="I29" s="24">
        <f>G29/F29</f>
        <v>3.9019607843137254</v>
      </c>
    </row>
    <row r="30" spans="1:9" ht="15">
      <c r="A30" s="13"/>
      <c r="B30" s="13"/>
      <c r="C30" s="13"/>
      <c r="D30" s="13"/>
      <c r="E30" s="16"/>
      <c r="F30" s="16"/>
      <c r="G30" s="16"/>
      <c r="H30" s="16"/>
      <c r="I30" s="16"/>
    </row>
    <row r="31" spans="1:9" ht="15">
      <c r="A31" s="13" t="s">
        <v>23</v>
      </c>
      <c r="B31" s="13"/>
      <c r="C31" s="13"/>
      <c r="D31" s="13"/>
      <c r="E31" s="32"/>
      <c r="F31" s="32"/>
      <c r="G31" s="32"/>
      <c r="H31" s="32"/>
      <c r="I31" s="30"/>
    </row>
    <row r="32" spans="1:9" ht="15">
      <c r="A32" s="19"/>
      <c r="B32" s="19" t="s">
        <v>24</v>
      </c>
      <c r="C32" s="19"/>
      <c r="D32" s="19"/>
      <c r="E32" s="33"/>
      <c r="F32" s="33"/>
      <c r="G32" s="33"/>
      <c r="H32" s="33"/>
      <c r="I32" s="20"/>
    </row>
    <row r="33" spans="1:9" ht="15">
      <c r="A33" s="19"/>
      <c r="B33" s="19" t="s">
        <v>25</v>
      </c>
      <c r="C33" s="19"/>
      <c r="D33" s="19"/>
      <c r="E33" s="20"/>
      <c r="F33" s="20">
        <f>K33-K33-K33</f>
        <v>0</v>
      </c>
      <c r="G33" s="20">
        <f>L33-L33-L33</f>
        <v>0</v>
      </c>
      <c r="H33" s="20">
        <f>M33-M33-M33</f>
        <v>0</v>
      </c>
      <c r="I33" s="20"/>
    </row>
    <row r="34" spans="1:9" ht="15">
      <c r="A34" s="13"/>
      <c r="B34" s="13"/>
      <c r="C34" s="13"/>
      <c r="D34" s="13"/>
      <c r="E34" s="16"/>
      <c r="F34" s="16"/>
      <c r="G34" s="16"/>
      <c r="H34" s="16"/>
      <c r="I34" s="16"/>
    </row>
    <row r="35" spans="1:9" ht="15">
      <c r="A35" s="26" t="s">
        <v>26</v>
      </c>
      <c r="B35" s="26"/>
      <c r="C35" s="26"/>
      <c r="D35" s="26"/>
      <c r="E35" s="34"/>
      <c r="F35" s="34">
        <f>F23+F28+F33</f>
        <v>20946496</v>
      </c>
      <c r="G35" s="34">
        <f>G23+G28+G33</f>
        <v>-11619396</v>
      </c>
      <c r="H35" s="34">
        <f>H23+H28+H33</f>
        <v>9327100</v>
      </c>
      <c r="I35" s="34"/>
    </row>
    <row r="36" spans="1:9" ht="15">
      <c r="A36" s="26" t="s">
        <v>27</v>
      </c>
      <c r="B36" s="26"/>
      <c r="C36" s="26"/>
      <c r="D36" s="26"/>
      <c r="E36" s="34"/>
      <c r="F36" s="34"/>
      <c r="G36" s="34"/>
      <c r="H36" s="34"/>
      <c r="I36" s="34"/>
    </row>
    <row r="37" spans="1:9" ht="15">
      <c r="A37" s="166"/>
      <c r="B37" s="166"/>
      <c r="C37" s="166"/>
      <c r="D37" s="166"/>
      <c r="E37" s="16"/>
      <c r="F37" s="16"/>
      <c r="G37" s="16"/>
      <c r="H37" s="16"/>
      <c r="I37" s="16"/>
    </row>
    <row r="38" spans="1:9" ht="15">
      <c r="A38" s="13"/>
      <c r="B38" s="13"/>
      <c r="C38" s="13"/>
      <c r="D38" s="13"/>
      <c r="E38" s="16"/>
      <c r="F38" s="16"/>
      <c r="G38" s="16"/>
      <c r="H38" s="30"/>
      <c r="I38" s="16"/>
    </row>
    <row r="39" spans="1:9" ht="15">
      <c r="A39" s="8"/>
      <c r="B39" s="8"/>
      <c r="C39" s="8"/>
      <c r="D39" s="8"/>
      <c r="E39" s="8"/>
      <c r="F39" s="35"/>
      <c r="G39" s="36"/>
      <c r="H39" s="3"/>
      <c r="I39" s="18"/>
    </row>
    <row r="40" spans="1:9" ht="15">
      <c r="A40" s="37"/>
      <c r="B40" s="38"/>
      <c r="C40" s="168" t="s">
        <v>28</v>
      </c>
      <c r="D40" s="168"/>
      <c r="E40" s="39"/>
      <c r="F40" s="40"/>
      <c r="G40" s="41"/>
      <c r="H40" s="38"/>
      <c r="I40" s="38"/>
    </row>
    <row r="41" spans="1:9" ht="15">
      <c r="A41" s="42" t="s">
        <v>29</v>
      </c>
      <c r="D41" s="43"/>
      <c r="E41" s="44"/>
      <c r="F41" s="41"/>
      <c r="G41" s="41"/>
      <c r="H41" s="38"/>
      <c r="I41" s="38"/>
    </row>
    <row r="42" spans="1:9" ht="15">
      <c r="A42" s="42"/>
      <c r="D42" s="43"/>
      <c r="E42" s="44"/>
      <c r="F42" s="41"/>
      <c r="G42" s="41"/>
      <c r="H42" s="38"/>
      <c r="I42" s="38"/>
    </row>
    <row r="43" spans="1:2" ht="15">
      <c r="A43" s="42"/>
      <c r="B43" t="s">
        <v>30</v>
      </c>
    </row>
    <row r="44" spans="1:8" ht="15">
      <c r="A44" t="s">
        <v>31</v>
      </c>
      <c r="H44" s="38"/>
    </row>
    <row r="46" spans="1:7" ht="15">
      <c r="A46" s="42"/>
      <c r="B46" s="42" t="s">
        <v>32</v>
      </c>
      <c r="D46" s="43"/>
      <c r="E46" s="44"/>
      <c r="F46" s="44"/>
      <c r="G46" s="44"/>
    </row>
    <row r="47" spans="1:9" ht="15">
      <c r="A47" s="45"/>
      <c r="B47" s="45"/>
      <c r="C47" s="45"/>
      <c r="D47" s="45"/>
      <c r="E47" s="45"/>
      <c r="F47" s="46"/>
      <c r="G47" s="36"/>
      <c r="H47" s="3"/>
      <c r="I47" s="18"/>
    </row>
    <row r="48" spans="1:9" ht="15">
      <c r="A48" s="19" t="s">
        <v>33</v>
      </c>
      <c r="B48" s="19"/>
      <c r="C48" s="19"/>
      <c r="D48" s="19"/>
      <c r="E48" s="10"/>
      <c r="F48" s="10"/>
      <c r="G48" s="10"/>
      <c r="H48" s="19"/>
      <c r="I48" s="19"/>
    </row>
    <row r="49" spans="1:9" ht="15">
      <c r="A49" s="19" t="s">
        <v>34</v>
      </c>
      <c r="B49" s="47"/>
      <c r="C49" s="47"/>
      <c r="D49" s="47"/>
      <c r="E49" s="10"/>
      <c r="F49" s="10" t="s">
        <v>35</v>
      </c>
      <c r="G49" s="10" t="s">
        <v>7</v>
      </c>
      <c r="H49" s="10" t="s">
        <v>36</v>
      </c>
      <c r="I49" s="10" t="s">
        <v>9</v>
      </c>
    </row>
    <row r="50" spans="1:9" ht="15">
      <c r="A50" s="19" t="s">
        <v>37</v>
      </c>
      <c r="B50" s="10"/>
      <c r="C50" s="10" t="s">
        <v>38</v>
      </c>
      <c r="D50" s="47"/>
      <c r="E50" s="10"/>
      <c r="F50" s="10">
        <v>2020</v>
      </c>
      <c r="G50" s="10" t="s">
        <v>39</v>
      </c>
      <c r="H50" s="10" t="s">
        <v>40</v>
      </c>
      <c r="I50" s="10" t="s">
        <v>10</v>
      </c>
    </row>
    <row r="51" spans="1:9" ht="15">
      <c r="A51" s="19" t="s">
        <v>41</v>
      </c>
      <c r="B51" s="19"/>
      <c r="C51" s="19"/>
      <c r="D51" s="19"/>
      <c r="E51" s="15"/>
      <c r="F51" s="10" t="s">
        <v>42</v>
      </c>
      <c r="G51" s="15"/>
      <c r="H51" s="10"/>
      <c r="I51" s="10"/>
    </row>
    <row r="52" spans="1:9" ht="15">
      <c r="A52" s="48"/>
      <c r="B52" s="48"/>
      <c r="C52" s="49"/>
      <c r="D52" s="48"/>
      <c r="E52" s="49"/>
      <c r="F52" s="49">
        <v>1</v>
      </c>
      <c r="G52" s="50">
        <v>2</v>
      </c>
      <c r="H52" s="51">
        <v>3</v>
      </c>
      <c r="I52" s="14"/>
    </row>
    <row r="53" spans="1:9" ht="15">
      <c r="A53" s="52"/>
      <c r="B53" s="52" t="s">
        <v>43</v>
      </c>
      <c r="C53" s="52"/>
      <c r="D53" s="53"/>
      <c r="E53" s="54"/>
      <c r="F53" s="54">
        <f>F54+F121+F140</f>
        <v>20946496</v>
      </c>
      <c r="G53" s="54">
        <f>G54+G121+G140</f>
        <v>-11619396</v>
      </c>
      <c r="H53" s="54">
        <f>H54+H121+H140</f>
        <v>9327100</v>
      </c>
      <c r="I53" s="55"/>
    </row>
    <row r="54" spans="1:9" ht="15">
      <c r="A54" s="56">
        <v>3</v>
      </c>
      <c r="B54" s="57">
        <v>3</v>
      </c>
      <c r="C54" s="58" t="s">
        <v>15</v>
      </c>
      <c r="D54" s="59"/>
      <c r="E54" s="60"/>
      <c r="F54" s="60">
        <f>F55+F63+F87+F94+F99+F106+F113</f>
        <v>7346906</v>
      </c>
      <c r="G54" s="60">
        <f>G55+G63+G87+G94+G99+G106+G113</f>
        <v>-304806</v>
      </c>
      <c r="H54" s="60">
        <f>H55+H63+H87+H94+H99+H106+H113</f>
        <v>7042100</v>
      </c>
      <c r="I54" s="61"/>
    </row>
    <row r="55" spans="1:9" ht="15">
      <c r="A55" s="62"/>
      <c r="B55" s="63">
        <v>31</v>
      </c>
      <c r="C55" s="62" t="s">
        <v>44</v>
      </c>
      <c r="D55" s="64"/>
      <c r="E55" s="65"/>
      <c r="F55" s="65">
        <f>F56+F58+F60</f>
        <v>1140000</v>
      </c>
      <c r="G55" s="65">
        <f>G56+G58+G60</f>
        <v>605000</v>
      </c>
      <c r="H55" s="65">
        <f>H56+H58+H60</f>
        <v>1745000</v>
      </c>
      <c r="I55" s="66"/>
    </row>
    <row r="56" spans="1:9" ht="15">
      <c r="A56" s="62"/>
      <c r="B56" s="67">
        <v>311</v>
      </c>
      <c r="C56" s="62" t="s">
        <v>45</v>
      </c>
      <c r="D56" s="64"/>
      <c r="E56" s="65"/>
      <c r="F56" s="65">
        <f>F57</f>
        <v>900000</v>
      </c>
      <c r="G56" s="65">
        <f>G57</f>
        <v>484000</v>
      </c>
      <c r="H56" s="65">
        <f>H57</f>
        <v>1384000</v>
      </c>
      <c r="I56" s="66"/>
    </row>
    <row r="57" spans="1:9" ht="15">
      <c r="A57" s="3"/>
      <c r="B57" s="3">
        <v>3111</v>
      </c>
      <c r="C57" s="3" t="s">
        <v>45</v>
      </c>
      <c r="D57" s="68"/>
      <c r="E57" s="69"/>
      <c r="F57" s="69">
        <v>900000</v>
      </c>
      <c r="G57" s="70">
        <f>H57-F57</f>
        <v>484000</v>
      </c>
      <c r="H57" s="69">
        <v>1384000</v>
      </c>
      <c r="I57" s="71">
        <f>G57/F57</f>
        <v>0.5377777777777778</v>
      </c>
    </row>
    <row r="58" spans="1:9" ht="15">
      <c r="A58" s="62"/>
      <c r="B58" s="67">
        <v>312</v>
      </c>
      <c r="C58" s="62" t="s">
        <v>46</v>
      </c>
      <c r="D58" s="64"/>
      <c r="E58" s="72"/>
      <c r="F58" s="72">
        <f>F59</f>
        <v>35500</v>
      </c>
      <c r="G58" s="72">
        <f>G59</f>
        <v>97500</v>
      </c>
      <c r="H58" s="72">
        <f>H59</f>
        <v>133000</v>
      </c>
      <c r="I58" s="73"/>
    </row>
    <row r="59" spans="1:9" ht="15">
      <c r="A59" s="3"/>
      <c r="B59" s="3">
        <v>3121</v>
      </c>
      <c r="C59" s="3" t="s">
        <v>46</v>
      </c>
      <c r="D59" s="68"/>
      <c r="E59" s="69"/>
      <c r="F59" s="69">
        <v>35500</v>
      </c>
      <c r="G59" s="70">
        <f>H59-F59</f>
        <v>97500</v>
      </c>
      <c r="H59" s="69">
        <v>133000</v>
      </c>
      <c r="I59" s="71">
        <f>G59/F59</f>
        <v>2.7464788732394365</v>
      </c>
    </row>
    <row r="60" spans="1:9" ht="15">
      <c r="A60" s="62"/>
      <c r="B60" s="67">
        <v>313</v>
      </c>
      <c r="C60" s="62" t="s">
        <v>47</v>
      </c>
      <c r="D60" s="64"/>
      <c r="E60" s="65"/>
      <c r="F60" s="65">
        <f>F61+F62</f>
        <v>204500</v>
      </c>
      <c r="G60" s="72">
        <f>G61</f>
        <v>23500</v>
      </c>
      <c r="H60" s="65">
        <f>H61+H62</f>
        <v>228000</v>
      </c>
      <c r="I60" s="66"/>
    </row>
    <row r="61" spans="1:9" ht="15">
      <c r="A61" s="3"/>
      <c r="B61" s="3">
        <v>3132</v>
      </c>
      <c r="C61" s="3" t="s">
        <v>48</v>
      </c>
      <c r="D61" s="68"/>
      <c r="E61" s="69"/>
      <c r="F61" s="69">
        <v>204500</v>
      </c>
      <c r="G61" s="70">
        <f>H61-F61</f>
        <v>23500</v>
      </c>
      <c r="H61" s="69">
        <v>228000</v>
      </c>
      <c r="I61" s="71">
        <f>G61/F61</f>
        <v>0.11491442542787286</v>
      </c>
    </row>
    <row r="62" spans="1:9" ht="15">
      <c r="A62" s="3"/>
      <c r="B62" s="3"/>
      <c r="C62" s="3" t="s">
        <v>49</v>
      </c>
      <c r="D62" s="68"/>
      <c r="E62" s="69"/>
      <c r="F62" s="69"/>
      <c r="G62" s="70"/>
      <c r="H62" s="69"/>
      <c r="I62" s="18"/>
    </row>
    <row r="63" spans="1:9" ht="15">
      <c r="A63" s="62"/>
      <c r="B63" s="63">
        <v>32</v>
      </c>
      <c r="C63" s="62" t="s">
        <v>50</v>
      </c>
      <c r="D63" s="64"/>
      <c r="E63" s="65"/>
      <c r="F63" s="65">
        <f>F64+F68+F74+F82</f>
        <v>3493406</v>
      </c>
      <c r="G63" s="65">
        <f>G64+G68+G74+G82</f>
        <v>594</v>
      </c>
      <c r="H63" s="65">
        <f>H64+H68+H74+H82</f>
        <v>3494000</v>
      </c>
      <c r="I63" s="66"/>
    </row>
    <row r="64" spans="1:9" ht="15">
      <c r="A64" s="62"/>
      <c r="B64" s="67">
        <v>321</v>
      </c>
      <c r="C64" s="62" t="s">
        <v>51</v>
      </c>
      <c r="D64" s="64"/>
      <c r="E64" s="65"/>
      <c r="F64" s="65">
        <f>F65+F66+F67</f>
        <v>141456</v>
      </c>
      <c r="G64" s="65">
        <f>G65+G66+G67</f>
        <v>-48456</v>
      </c>
      <c r="H64" s="65">
        <f>H65+H66+H67</f>
        <v>93000</v>
      </c>
      <c r="I64" s="66"/>
    </row>
    <row r="65" spans="1:9" ht="15">
      <c r="A65" s="3"/>
      <c r="B65" s="3">
        <v>3211</v>
      </c>
      <c r="C65" s="3" t="s">
        <v>52</v>
      </c>
      <c r="D65" s="68"/>
      <c r="E65" s="69"/>
      <c r="F65" s="69">
        <v>50000</v>
      </c>
      <c r="G65" s="70">
        <f aca="true" t="shared" si="1" ref="G65:G67">H65-F65</f>
        <v>-15000</v>
      </c>
      <c r="H65" s="69">
        <v>35000</v>
      </c>
      <c r="I65" s="71">
        <f aca="true" t="shared" si="2" ref="I65:I67">G65/F65</f>
        <v>-0.3</v>
      </c>
    </row>
    <row r="66" spans="1:9" ht="15">
      <c r="A66" s="3"/>
      <c r="B66" s="3">
        <v>3212</v>
      </c>
      <c r="C66" s="3" t="s">
        <v>53</v>
      </c>
      <c r="D66" s="68"/>
      <c r="E66" s="69"/>
      <c r="F66" s="69">
        <v>61456</v>
      </c>
      <c r="G66" s="70">
        <f t="shared" si="1"/>
        <v>-25456</v>
      </c>
      <c r="H66" s="69">
        <v>36000</v>
      </c>
      <c r="I66" s="71">
        <f t="shared" si="2"/>
        <v>-0.41421504816454047</v>
      </c>
    </row>
    <row r="67" spans="1:9" ht="15">
      <c r="A67" s="3"/>
      <c r="B67" s="3">
        <v>3213</v>
      </c>
      <c r="C67" s="3" t="s">
        <v>54</v>
      </c>
      <c r="D67" s="68"/>
      <c r="E67" s="69"/>
      <c r="F67" s="69">
        <v>30000</v>
      </c>
      <c r="G67" s="70">
        <f t="shared" si="1"/>
        <v>-8000</v>
      </c>
      <c r="H67" s="69">
        <v>22000</v>
      </c>
      <c r="I67" s="71">
        <f t="shared" si="2"/>
        <v>-0.26666666666666666</v>
      </c>
    </row>
    <row r="68" spans="1:9" ht="15">
      <c r="A68" s="62"/>
      <c r="B68" s="67">
        <v>322</v>
      </c>
      <c r="C68" s="62" t="s">
        <v>55</v>
      </c>
      <c r="D68" s="64"/>
      <c r="E68" s="65"/>
      <c r="F68" s="65">
        <f>SUM(F69:F73)</f>
        <v>292000</v>
      </c>
      <c r="G68" s="65">
        <f>SUM(G69:G73)</f>
        <v>229000</v>
      </c>
      <c r="H68" s="65">
        <f>SUM(H69:H73)</f>
        <v>521000</v>
      </c>
      <c r="I68" s="66"/>
    </row>
    <row r="69" spans="1:9" ht="15">
      <c r="A69" s="3"/>
      <c r="B69" s="3">
        <v>3221</v>
      </c>
      <c r="C69" s="3" t="s">
        <v>56</v>
      </c>
      <c r="D69" s="68">
        <v>0</v>
      </c>
      <c r="E69" s="69"/>
      <c r="F69" s="69">
        <v>50000</v>
      </c>
      <c r="G69" s="70">
        <f aca="true" t="shared" si="3" ref="G69:G73">H69-F69</f>
        <v>176000</v>
      </c>
      <c r="H69" s="69">
        <v>226000</v>
      </c>
      <c r="I69" s="71">
        <f aca="true" t="shared" si="4" ref="I69:I73">G69/F69</f>
        <v>3.52</v>
      </c>
    </row>
    <row r="70" spans="1:9" ht="15">
      <c r="A70" s="3"/>
      <c r="B70" s="3">
        <v>3222</v>
      </c>
      <c r="C70" s="3" t="s">
        <v>57</v>
      </c>
      <c r="D70" s="68"/>
      <c r="E70" s="69"/>
      <c r="F70" s="69">
        <v>2000</v>
      </c>
      <c r="G70" s="70">
        <f t="shared" si="3"/>
        <v>64000</v>
      </c>
      <c r="H70" s="69">
        <v>66000</v>
      </c>
      <c r="I70" s="71">
        <f t="shared" si="4"/>
        <v>32</v>
      </c>
    </row>
    <row r="71" spans="1:9" ht="15">
      <c r="A71" s="3"/>
      <c r="B71" s="3">
        <v>3223</v>
      </c>
      <c r="C71" s="3" t="s">
        <v>58</v>
      </c>
      <c r="D71" s="68"/>
      <c r="E71" s="69"/>
      <c r="F71" s="69">
        <v>200000</v>
      </c>
      <c r="G71" s="70">
        <f t="shared" si="3"/>
        <v>-34000</v>
      </c>
      <c r="H71" s="69">
        <v>166000</v>
      </c>
      <c r="I71" s="71">
        <f t="shared" si="4"/>
        <v>-0.17</v>
      </c>
    </row>
    <row r="72" spans="1:9" ht="15">
      <c r="A72" s="3"/>
      <c r="B72" s="3">
        <v>3224</v>
      </c>
      <c r="C72" s="3" t="s">
        <v>59</v>
      </c>
      <c r="D72" s="68"/>
      <c r="E72" s="69"/>
      <c r="F72" s="69">
        <v>30000</v>
      </c>
      <c r="G72" s="70">
        <f t="shared" si="3"/>
        <v>-15000</v>
      </c>
      <c r="H72" s="69">
        <v>15000</v>
      </c>
      <c r="I72" s="71">
        <f t="shared" si="4"/>
        <v>-0.5</v>
      </c>
    </row>
    <row r="73" spans="1:9" ht="15">
      <c r="A73" s="3"/>
      <c r="B73" s="3">
        <v>3225</v>
      </c>
      <c r="C73" s="3" t="s">
        <v>60</v>
      </c>
      <c r="D73" s="68"/>
      <c r="E73" s="69"/>
      <c r="F73" s="69">
        <v>10000</v>
      </c>
      <c r="G73" s="70">
        <f t="shared" si="3"/>
        <v>38000</v>
      </c>
      <c r="H73" s="69">
        <v>48000</v>
      </c>
      <c r="I73" s="71">
        <f t="shared" si="4"/>
        <v>3.8</v>
      </c>
    </row>
    <row r="74" spans="1:9" ht="15">
      <c r="A74" s="62"/>
      <c r="B74" s="67">
        <v>323</v>
      </c>
      <c r="C74" s="62" t="s">
        <v>61</v>
      </c>
      <c r="D74" s="64"/>
      <c r="E74" s="65"/>
      <c r="F74" s="65">
        <f>SUM(F75:F81)</f>
        <v>2510000</v>
      </c>
      <c r="G74" s="65">
        <f>SUM(G75:G81)</f>
        <v>35000</v>
      </c>
      <c r="H74" s="65">
        <f>SUM(H75:H81)</f>
        <v>2545000</v>
      </c>
      <c r="I74" s="66"/>
    </row>
    <row r="75" spans="1:9" ht="15">
      <c r="A75" s="3"/>
      <c r="B75" s="3">
        <v>3231</v>
      </c>
      <c r="C75" s="3" t="s">
        <v>62</v>
      </c>
      <c r="D75" s="68"/>
      <c r="E75" s="69"/>
      <c r="F75" s="69">
        <v>100000</v>
      </c>
      <c r="G75" s="70">
        <f aca="true" t="shared" si="5" ref="G75:G81">H75-F75</f>
        <v>-10000</v>
      </c>
      <c r="H75" s="69">
        <v>90000</v>
      </c>
      <c r="I75" s="71">
        <f aca="true" t="shared" si="6" ref="I75:I81">G75/F75</f>
        <v>-0.1</v>
      </c>
    </row>
    <row r="76" spans="1:9" ht="15">
      <c r="A76" s="3"/>
      <c r="B76" s="3">
        <v>3232</v>
      </c>
      <c r="C76" s="3" t="s">
        <v>63</v>
      </c>
      <c r="D76" s="68"/>
      <c r="E76" s="69"/>
      <c r="F76" s="69">
        <v>40000</v>
      </c>
      <c r="G76" s="70">
        <f t="shared" si="5"/>
        <v>-20000</v>
      </c>
      <c r="H76" s="69">
        <v>20000</v>
      </c>
      <c r="I76" s="71">
        <f t="shared" si="6"/>
        <v>-0.5</v>
      </c>
    </row>
    <row r="77" spans="1:9" ht="15">
      <c r="A77" s="3"/>
      <c r="B77" s="3">
        <v>3233</v>
      </c>
      <c r="C77" s="3" t="s">
        <v>64</v>
      </c>
      <c r="D77" s="68"/>
      <c r="E77" s="69"/>
      <c r="F77" s="69">
        <v>150000</v>
      </c>
      <c r="G77" s="70">
        <f t="shared" si="5"/>
        <v>-10000</v>
      </c>
      <c r="H77" s="69">
        <v>140000</v>
      </c>
      <c r="I77" s="71">
        <f t="shared" si="6"/>
        <v>-0.06666666666666667</v>
      </c>
    </row>
    <row r="78" spans="1:9" ht="15">
      <c r="A78" s="3"/>
      <c r="B78" s="3">
        <v>3234</v>
      </c>
      <c r="C78" s="3" t="s">
        <v>65</v>
      </c>
      <c r="D78" s="68"/>
      <c r="E78" s="74"/>
      <c r="F78" s="74">
        <v>1850000</v>
      </c>
      <c r="G78" s="70">
        <f t="shared" si="5"/>
        <v>-200000</v>
      </c>
      <c r="H78" s="74">
        <v>1650000</v>
      </c>
      <c r="I78" s="71">
        <f t="shared" si="6"/>
        <v>-0.10810810810810811</v>
      </c>
    </row>
    <row r="79" spans="1:9" ht="15">
      <c r="A79" s="3"/>
      <c r="B79" s="3">
        <v>3237</v>
      </c>
      <c r="C79" s="3" t="s">
        <v>66</v>
      </c>
      <c r="D79" s="68"/>
      <c r="E79" s="69"/>
      <c r="F79" s="69">
        <v>200000</v>
      </c>
      <c r="G79" s="70">
        <f t="shared" si="5"/>
        <v>400000</v>
      </c>
      <c r="H79" s="69">
        <v>600000</v>
      </c>
      <c r="I79" s="71">
        <f t="shared" si="6"/>
        <v>2</v>
      </c>
    </row>
    <row r="80" spans="1:9" ht="15">
      <c r="A80" s="3"/>
      <c r="B80" s="3">
        <v>3238</v>
      </c>
      <c r="C80" s="3" t="s">
        <v>67</v>
      </c>
      <c r="D80" s="68"/>
      <c r="E80" s="69"/>
      <c r="F80" s="69">
        <v>50000</v>
      </c>
      <c r="G80" s="70">
        <f t="shared" si="5"/>
        <v>-40000</v>
      </c>
      <c r="H80" s="69">
        <v>10000</v>
      </c>
      <c r="I80" s="71">
        <f t="shared" si="6"/>
        <v>-0.8</v>
      </c>
    </row>
    <row r="81" spans="1:9" ht="15">
      <c r="A81" s="3"/>
      <c r="B81" s="3">
        <v>3239</v>
      </c>
      <c r="C81" s="3" t="s">
        <v>68</v>
      </c>
      <c r="D81" s="68"/>
      <c r="E81" s="69"/>
      <c r="F81" s="69">
        <v>120000</v>
      </c>
      <c r="G81" s="70">
        <f t="shared" si="5"/>
        <v>-85000</v>
      </c>
      <c r="H81" s="69">
        <v>35000</v>
      </c>
      <c r="I81" s="71">
        <f t="shared" si="6"/>
        <v>-0.7083333333333334</v>
      </c>
    </row>
    <row r="82" spans="1:9" ht="15">
      <c r="A82" s="62"/>
      <c r="B82" s="67">
        <v>329</v>
      </c>
      <c r="C82" s="62" t="s">
        <v>69</v>
      </c>
      <c r="D82" s="64"/>
      <c r="E82" s="65"/>
      <c r="F82" s="65">
        <f>SUM(F83:F86)</f>
        <v>549950</v>
      </c>
      <c r="G82" s="65">
        <f>SUM(G83:G86)</f>
        <v>-214950</v>
      </c>
      <c r="H82" s="65">
        <f>SUM(H83:H86)</f>
        <v>335000</v>
      </c>
      <c r="I82" s="66"/>
    </row>
    <row r="83" spans="1:9" ht="15">
      <c r="A83" s="3"/>
      <c r="B83" s="3">
        <v>3291</v>
      </c>
      <c r="C83" s="3" t="s">
        <v>70</v>
      </c>
      <c r="D83" s="68"/>
      <c r="E83" s="69"/>
      <c r="F83" s="69">
        <v>100000</v>
      </c>
      <c r="G83" s="70">
        <f aca="true" t="shared" si="7" ref="G83:G86">H83-F83</f>
        <v>-40000</v>
      </c>
      <c r="H83" s="69">
        <v>60000</v>
      </c>
      <c r="I83" s="71">
        <f aca="true" t="shared" si="8" ref="I83:I86">G83/F83</f>
        <v>-0.4</v>
      </c>
    </row>
    <row r="84" spans="1:9" ht="15">
      <c r="A84" s="3"/>
      <c r="B84" s="3">
        <v>3292</v>
      </c>
      <c r="C84" s="3" t="s">
        <v>71</v>
      </c>
      <c r="D84" s="68"/>
      <c r="E84" s="69"/>
      <c r="F84" s="69">
        <v>50000</v>
      </c>
      <c r="G84" s="70">
        <f t="shared" si="7"/>
        <v>-30000</v>
      </c>
      <c r="H84" s="69">
        <v>20000</v>
      </c>
      <c r="I84" s="71">
        <f t="shared" si="8"/>
        <v>-0.6</v>
      </c>
    </row>
    <row r="85" spans="1:9" ht="15">
      <c r="A85" s="3"/>
      <c r="B85" s="3">
        <v>3293</v>
      </c>
      <c r="C85" s="3" t="s">
        <v>72</v>
      </c>
      <c r="D85" s="68"/>
      <c r="E85" s="69"/>
      <c r="F85" s="69">
        <v>150000</v>
      </c>
      <c r="G85" s="70">
        <f t="shared" si="7"/>
        <v>-95000</v>
      </c>
      <c r="H85" s="69">
        <v>55000</v>
      </c>
      <c r="I85" s="71">
        <f t="shared" si="8"/>
        <v>-0.6333333333333333</v>
      </c>
    </row>
    <row r="86" spans="1:9" ht="15">
      <c r="A86" s="3"/>
      <c r="B86" s="3">
        <v>3299</v>
      </c>
      <c r="C86" s="3" t="s">
        <v>69</v>
      </c>
      <c r="D86" s="68"/>
      <c r="E86" s="69"/>
      <c r="F86" s="69">
        <v>249950</v>
      </c>
      <c r="G86" s="70">
        <f t="shared" si="7"/>
        <v>-49950</v>
      </c>
      <c r="H86" s="69">
        <v>200000</v>
      </c>
      <c r="I86" s="71">
        <f t="shared" si="8"/>
        <v>-0.1998399679935987</v>
      </c>
    </row>
    <row r="87" spans="1:9" ht="15">
      <c r="A87" s="62"/>
      <c r="B87" s="63">
        <v>34</v>
      </c>
      <c r="C87" s="62" t="s">
        <v>73</v>
      </c>
      <c r="D87" s="64"/>
      <c r="E87" s="65"/>
      <c r="F87" s="65">
        <f>F88+F90</f>
        <v>170000</v>
      </c>
      <c r="G87" s="65">
        <f>G88+G90</f>
        <v>-62900</v>
      </c>
      <c r="H87" s="65">
        <f>H88+H90</f>
        <v>107100</v>
      </c>
      <c r="I87" s="66"/>
    </row>
    <row r="88" spans="1:9" ht="15">
      <c r="A88" s="62"/>
      <c r="B88" s="67">
        <v>342</v>
      </c>
      <c r="C88" s="62" t="s">
        <v>74</v>
      </c>
      <c r="D88" s="64"/>
      <c r="E88" s="65"/>
      <c r="F88" s="65">
        <f>F89</f>
        <v>100000</v>
      </c>
      <c r="G88" s="65">
        <f>G89</f>
        <v>-25000</v>
      </c>
      <c r="H88" s="65">
        <f>H89</f>
        <v>75000</v>
      </c>
      <c r="I88" s="66"/>
    </row>
    <row r="89" spans="1:9" ht="15">
      <c r="A89" s="3"/>
      <c r="B89" s="3">
        <v>3423</v>
      </c>
      <c r="C89" s="3" t="s">
        <v>75</v>
      </c>
      <c r="D89" s="68"/>
      <c r="E89" s="69"/>
      <c r="F89" s="69">
        <v>100000</v>
      </c>
      <c r="G89" s="70">
        <f>H89-F89</f>
        <v>-25000</v>
      </c>
      <c r="H89" s="69">
        <v>75000</v>
      </c>
      <c r="I89" s="71">
        <f>G89/F89</f>
        <v>-0.25</v>
      </c>
    </row>
    <row r="90" spans="1:9" ht="15">
      <c r="A90" s="62"/>
      <c r="B90" s="67">
        <v>343</v>
      </c>
      <c r="C90" s="62" t="s">
        <v>76</v>
      </c>
      <c r="D90" s="64"/>
      <c r="E90" s="65"/>
      <c r="F90" s="65">
        <f>SUM(F91:F93)</f>
        <v>70000</v>
      </c>
      <c r="G90" s="65">
        <f>SUM(G91:G93)</f>
        <v>-37900</v>
      </c>
      <c r="H90" s="65">
        <f>SUM(H91:H93)</f>
        <v>32100</v>
      </c>
      <c r="I90" s="66"/>
    </row>
    <row r="91" spans="1:9" ht="15">
      <c r="A91" s="3"/>
      <c r="B91" s="3">
        <v>3431</v>
      </c>
      <c r="C91" s="3" t="s">
        <v>77</v>
      </c>
      <c r="D91" s="68"/>
      <c r="E91" s="69"/>
      <c r="F91" s="69">
        <v>50000</v>
      </c>
      <c r="G91" s="70">
        <f aca="true" t="shared" si="9" ref="G91:G93">H91-F91</f>
        <v>-20000</v>
      </c>
      <c r="H91" s="69">
        <v>30000</v>
      </c>
      <c r="I91" s="71">
        <f aca="true" t="shared" si="10" ref="I91:I93">G91/F91</f>
        <v>-0.4</v>
      </c>
    </row>
    <row r="92" spans="1:9" ht="15">
      <c r="A92" s="3"/>
      <c r="B92" s="3">
        <v>3433</v>
      </c>
      <c r="C92" s="3" t="s">
        <v>78</v>
      </c>
      <c r="D92" s="68"/>
      <c r="E92" s="69"/>
      <c r="F92" s="69">
        <v>15000</v>
      </c>
      <c r="G92" s="70">
        <f t="shared" si="9"/>
        <v>-13000</v>
      </c>
      <c r="H92" s="69">
        <v>2000</v>
      </c>
      <c r="I92" s="71">
        <f t="shared" si="10"/>
        <v>-0.8666666666666667</v>
      </c>
    </row>
    <row r="93" spans="1:9" ht="15">
      <c r="A93" s="3"/>
      <c r="B93" s="3">
        <v>3434</v>
      </c>
      <c r="C93" s="3" t="s">
        <v>79</v>
      </c>
      <c r="D93" s="68"/>
      <c r="E93" s="69"/>
      <c r="F93" s="69">
        <v>5000</v>
      </c>
      <c r="G93" s="70">
        <f t="shared" si="9"/>
        <v>-4900</v>
      </c>
      <c r="H93" s="69">
        <v>100</v>
      </c>
      <c r="I93" s="71">
        <f t="shared" si="10"/>
        <v>-0.98</v>
      </c>
    </row>
    <row r="94" spans="1:9" ht="15">
      <c r="A94" s="62"/>
      <c r="B94" s="63">
        <v>35</v>
      </c>
      <c r="C94" s="62" t="s">
        <v>80</v>
      </c>
      <c r="D94" s="64"/>
      <c r="E94" s="65"/>
      <c r="F94" s="65">
        <f>F95</f>
        <v>100000</v>
      </c>
      <c r="G94" s="65">
        <f>G95</f>
        <v>30000</v>
      </c>
      <c r="H94" s="65">
        <f>H95</f>
        <v>130000</v>
      </c>
      <c r="I94" s="62"/>
    </row>
    <row r="95" spans="1:9" ht="15">
      <c r="A95" s="62"/>
      <c r="B95" s="67">
        <v>352</v>
      </c>
      <c r="C95" s="62" t="s">
        <v>81</v>
      </c>
      <c r="D95" s="64"/>
      <c r="E95" s="73"/>
      <c r="F95" s="73">
        <f>SUM(F96:F98)</f>
        <v>100000</v>
      </c>
      <c r="G95" s="73">
        <f>SUM(G96:G98)</f>
        <v>30000</v>
      </c>
      <c r="H95" s="73">
        <f>SUM(H96:H98)</f>
        <v>130000</v>
      </c>
      <c r="I95" s="73"/>
    </row>
    <row r="96" spans="1:9" ht="15">
      <c r="A96" s="3"/>
      <c r="B96" s="75">
        <v>3522</v>
      </c>
      <c r="C96" s="3" t="s">
        <v>82</v>
      </c>
      <c r="D96" s="3"/>
      <c r="E96" s="69"/>
      <c r="F96" s="69">
        <v>50000</v>
      </c>
      <c r="G96" s="70">
        <f aca="true" t="shared" si="11" ref="G96:G98">H96-F96</f>
        <v>70000</v>
      </c>
      <c r="H96" s="69">
        <v>120000</v>
      </c>
      <c r="I96" s="71">
        <f aca="true" t="shared" si="12" ref="I96:I98">G96/F96</f>
        <v>1.4</v>
      </c>
    </row>
    <row r="97" spans="1:9" ht="15">
      <c r="A97" s="3"/>
      <c r="B97" s="3">
        <v>3523</v>
      </c>
      <c r="C97" s="3" t="s">
        <v>83</v>
      </c>
      <c r="D97" s="68"/>
      <c r="E97" s="69"/>
      <c r="F97" s="69">
        <v>30000</v>
      </c>
      <c r="G97" s="70">
        <f t="shared" si="11"/>
        <v>-20000</v>
      </c>
      <c r="H97" s="69">
        <v>10000</v>
      </c>
      <c r="I97" s="71">
        <f t="shared" si="12"/>
        <v>-0.6666666666666666</v>
      </c>
    </row>
    <row r="98" spans="1:9" ht="15">
      <c r="A98" s="3"/>
      <c r="B98" s="75">
        <v>3523</v>
      </c>
      <c r="C98" s="3" t="s">
        <v>84</v>
      </c>
      <c r="D98" s="3"/>
      <c r="E98" s="74"/>
      <c r="F98" s="74">
        <v>20000</v>
      </c>
      <c r="G98" s="70">
        <f t="shared" si="11"/>
        <v>-20000</v>
      </c>
      <c r="H98" s="74">
        <v>0</v>
      </c>
      <c r="I98" s="71">
        <f t="shared" si="12"/>
        <v>-1</v>
      </c>
    </row>
    <row r="99" spans="1:9" ht="15">
      <c r="A99" s="62"/>
      <c r="B99" s="63">
        <v>36</v>
      </c>
      <c r="C99" s="62" t="s">
        <v>85</v>
      </c>
      <c r="D99" s="64"/>
      <c r="E99" s="65"/>
      <c r="F99" s="65">
        <f>F100</f>
        <v>755000</v>
      </c>
      <c r="G99" s="65">
        <f>G100</f>
        <v>-324000</v>
      </c>
      <c r="H99" s="65">
        <f>H100</f>
        <v>431000</v>
      </c>
      <c r="I99" s="66"/>
    </row>
    <row r="100" spans="1:9" ht="15">
      <c r="A100" s="62"/>
      <c r="B100" s="67">
        <v>363</v>
      </c>
      <c r="C100" s="62" t="s">
        <v>86</v>
      </c>
      <c r="D100" s="64"/>
      <c r="E100" s="65"/>
      <c r="F100" s="65">
        <f>SUM(F101:F105)</f>
        <v>755000</v>
      </c>
      <c r="G100" s="65">
        <f>SUM(G101:G105)</f>
        <v>-324000</v>
      </c>
      <c r="H100" s="65">
        <f>SUM(H101:H105)</f>
        <v>431000</v>
      </c>
      <c r="I100" s="66"/>
    </row>
    <row r="101" spans="1:9" ht="15">
      <c r="A101" s="75"/>
      <c r="B101" s="75">
        <v>3631</v>
      </c>
      <c r="C101" s="3" t="s">
        <v>87</v>
      </c>
      <c r="D101" s="68"/>
      <c r="E101" s="69"/>
      <c r="F101" s="69">
        <v>170000</v>
      </c>
      <c r="G101" s="70">
        <f aca="true" t="shared" si="13" ref="G101:G103">H101-F101</f>
        <v>-135000</v>
      </c>
      <c r="H101" s="69">
        <v>35000</v>
      </c>
      <c r="I101" s="71">
        <f aca="true" t="shared" si="14" ref="I101:I103">G101/F101</f>
        <v>-0.7941176470588235</v>
      </c>
    </row>
    <row r="102" spans="1:9" ht="15">
      <c r="A102" s="75"/>
      <c r="B102" s="75">
        <v>3631</v>
      </c>
      <c r="C102" s="3" t="s">
        <v>88</v>
      </c>
      <c r="D102" s="68"/>
      <c r="E102" s="69"/>
      <c r="F102" s="69">
        <v>550000</v>
      </c>
      <c r="G102" s="70">
        <f t="shared" si="13"/>
        <v>-154000</v>
      </c>
      <c r="H102" s="69">
        <v>396000</v>
      </c>
      <c r="I102" s="71">
        <f t="shared" si="14"/>
        <v>-0.28</v>
      </c>
    </row>
    <row r="103" spans="1:9" ht="15">
      <c r="A103" s="75"/>
      <c r="B103" s="75">
        <v>3631</v>
      </c>
      <c r="C103" s="3" t="s">
        <v>89</v>
      </c>
      <c r="D103" s="68"/>
      <c r="E103" s="69"/>
      <c r="F103" s="69">
        <v>35000</v>
      </c>
      <c r="G103" s="70">
        <f t="shared" si="13"/>
        <v>-35000</v>
      </c>
      <c r="H103" s="69">
        <v>0</v>
      </c>
      <c r="I103" s="71">
        <f t="shared" si="14"/>
        <v>-1</v>
      </c>
    </row>
    <row r="104" spans="1:9" ht="15">
      <c r="A104" s="75"/>
      <c r="B104" s="75"/>
      <c r="C104" s="3"/>
      <c r="D104" s="68"/>
      <c r="E104" s="69"/>
      <c r="F104" s="69"/>
      <c r="G104" s="74"/>
      <c r="H104" s="69"/>
      <c r="I104" s="18"/>
    </row>
    <row r="105" spans="1:9" ht="15">
      <c r="A105" s="75"/>
      <c r="B105" s="75"/>
      <c r="C105" s="3"/>
      <c r="D105" s="68"/>
      <c r="E105" s="69"/>
      <c r="F105" s="69"/>
      <c r="G105" s="74"/>
      <c r="H105" s="69"/>
      <c r="I105" s="18"/>
    </row>
    <row r="106" spans="1:9" ht="15">
      <c r="A106" s="62"/>
      <c r="B106" s="63">
        <v>37</v>
      </c>
      <c r="C106" s="62" t="s">
        <v>90</v>
      </c>
      <c r="D106" s="64"/>
      <c r="E106" s="65"/>
      <c r="F106" s="65">
        <f aca="true" t="shared" si="15" ref="F106:H107">F107</f>
        <v>460000</v>
      </c>
      <c r="G106" s="65">
        <f t="shared" si="15"/>
        <v>-60000</v>
      </c>
      <c r="H106" s="65">
        <f t="shared" si="15"/>
        <v>400000</v>
      </c>
      <c r="I106" s="66"/>
    </row>
    <row r="107" spans="1:9" ht="15">
      <c r="A107" s="62"/>
      <c r="B107" s="67">
        <v>371</v>
      </c>
      <c r="C107" s="62" t="s">
        <v>91</v>
      </c>
      <c r="D107" s="64"/>
      <c r="E107" s="73"/>
      <c r="F107" s="73">
        <f t="shared" si="15"/>
        <v>460000</v>
      </c>
      <c r="G107" s="73">
        <f t="shared" si="15"/>
        <v>-60000</v>
      </c>
      <c r="H107" s="73">
        <f t="shared" si="15"/>
        <v>400000</v>
      </c>
      <c r="I107" s="73"/>
    </row>
    <row r="108" spans="1:9" ht="15">
      <c r="A108" s="3"/>
      <c r="B108" s="75"/>
      <c r="C108" s="3"/>
      <c r="D108" s="68"/>
      <c r="E108" s="69"/>
      <c r="F108" s="69">
        <v>460000</v>
      </c>
      <c r="G108" s="70">
        <f>H108-F108</f>
        <v>-60000</v>
      </c>
      <c r="H108" s="69">
        <v>400000</v>
      </c>
      <c r="I108" s="71">
        <f>G108/F108</f>
        <v>-0.13043478260869565</v>
      </c>
    </row>
    <row r="109" spans="1:9" ht="15">
      <c r="A109" s="62"/>
      <c r="B109" s="67">
        <v>372</v>
      </c>
      <c r="C109" s="62" t="s">
        <v>92</v>
      </c>
      <c r="D109" s="64"/>
      <c r="E109" s="65"/>
      <c r="F109" s="65">
        <f>SUM(F110:F112)</f>
        <v>460000</v>
      </c>
      <c r="G109" s="65">
        <f>SUM(G110:G112)</f>
        <v>-320000</v>
      </c>
      <c r="H109" s="65">
        <f>SUM(H110:H112)</f>
        <v>140000</v>
      </c>
      <c r="I109" s="66"/>
    </row>
    <row r="110" spans="1:9" ht="15">
      <c r="A110" s="3"/>
      <c r="B110" s="3">
        <v>3721</v>
      </c>
      <c r="C110" s="3" t="s">
        <v>93</v>
      </c>
      <c r="D110" s="68"/>
      <c r="E110" s="69"/>
      <c r="F110" s="69">
        <v>340000</v>
      </c>
      <c r="G110" s="70">
        <f aca="true" t="shared" si="16" ref="G110:G112">H110-F110</f>
        <v>-330000</v>
      </c>
      <c r="H110" s="69">
        <v>10000</v>
      </c>
      <c r="I110" s="71">
        <f aca="true" t="shared" si="17" ref="I110:I112">G110/F110</f>
        <v>-0.9705882352941176</v>
      </c>
    </row>
    <row r="111" spans="1:9" ht="15">
      <c r="A111" s="3"/>
      <c r="B111" s="75">
        <v>3721</v>
      </c>
      <c r="C111" s="3" t="s">
        <v>94</v>
      </c>
      <c r="D111" s="3"/>
      <c r="E111" s="69"/>
      <c r="F111" s="69">
        <v>40000</v>
      </c>
      <c r="G111" s="70">
        <f t="shared" si="16"/>
        <v>0</v>
      </c>
      <c r="H111" s="69">
        <v>40000</v>
      </c>
      <c r="I111" s="71">
        <f t="shared" si="17"/>
        <v>0</v>
      </c>
    </row>
    <row r="112" spans="1:9" ht="15">
      <c r="A112" s="3"/>
      <c r="B112" s="3">
        <v>3722</v>
      </c>
      <c r="C112" s="3" t="s">
        <v>95</v>
      </c>
      <c r="D112" s="68"/>
      <c r="E112" s="69"/>
      <c r="F112" s="69">
        <v>80000</v>
      </c>
      <c r="G112" s="70">
        <f t="shared" si="16"/>
        <v>10000</v>
      </c>
      <c r="H112" s="69">
        <v>90000</v>
      </c>
      <c r="I112" s="71">
        <f t="shared" si="17"/>
        <v>0.125</v>
      </c>
    </row>
    <row r="113" spans="1:9" ht="15">
      <c r="A113" s="62"/>
      <c r="B113" s="63">
        <v>38</v>
      </c>
      <c r="C113" s="62" t="s">
        <v>96</v>
      </c>
      <c r="D113" s="64"/>
      <c r="E113" s="76"/>
      <c r="F113" s="76">
        <f>F114+F116+F118</f>
        <v>1228500</v>
      </c>
      <c r="G113" s="76">
        <f>G114+G116+G118</f>
        <v>-493500</v>
      </c>
      <c r="H113" s="76">
        <f>H114+H116+H118</f>
        <v>735000</v>
      </c>
      <c r="I113" s="66"/>
    </row>
    <row r="114" spans="1:9" ht="15">
      <c r="A114" s="62"/>
      <c r="B114" s="67">
        <v>381</v>
      </c>
      <c r="C114" s="62" t="s">
        <v>97</v>
      </c>
      <c r="D114" s="64"/>
      <c r="E114" s="65"/>
      <c r="F114" s="65">
        <f>F115</f>
        <v>1208500</v>
      </c>
      <c r="G114" s="65">
        <f>G115</f>
        <v>-493500</v>
      </c>
      <c r="H114" s="65">
        <f>H115</f>
        <v>715000</v>
      </c>
      <c r="I114" s="66"/>
    </row>
    <row r="115" spans="1:9" ht="15">
      <c r="A115" s="3"/>
      <c r="B115" s="3">
        <v>3811</v>
      </c>
      <c r="C115" s="3" t="s">
        <v>98</v>
      </c>
      <c r="D115" s="68"/>
      <c r="E115" s="69"/>
      <c r="F115" s="69">
        <v>1208500</v>
      </c>
      <c r="G115" s="70">
        <f>H115-F115</f>
        <v>-493500</v>
      </c>
      <c r="H115" s="69">
        <v>715000</v>
      </c>
      <c r="I115" s="71">
        <f>G115/F115</f>
        <v>-0.4083574679354572</v>
      </c>
    </row>
    <row r="116" spans="1:9" ht="15">
      <c r="A116" s="62"/>
      <c r="B116" s="67">
        <v>383</v>
      </c>
      <c r="C116" s="62" t="s">
        <v>99</v>
      </c>
      <c r="D116" s="64"/>
      <c r="E116" s="73"/>
      <c r="F116" s="73">
        <f>F117</f>
        <v>1000</v>
      </c>
      <c r="G116" s="73">
        <f>G117</f>
        <v>0</v>
      </c>
      <c r="H116" s="73">
        <f>H117</f>
        <v>1000</v>
      </c>
      <c r="I116" s="73"/>
    </row>
    <row r="117" spans="1:9" ht="15">
      <c r="A117" s="2"/>
      <c r="B117" s="2">
        <v>3831</v>
      </c>
      <c r="C117" s="2" t="s">
        <v>100</v>
      </c>
      <c r="D117" s="77"/>
      <c r="E117" s="78"/>
      <c r="F117" s="78">
        <v>1000</v>
      </c>
      <c r="G117" s="70">
        <f>H117-F117</f>
        <v>0</v>
      </c>
      <c r="H117" s="78">
        <v>1000</v>
      </c>
      <c r="I117" s="71">
        <f>G117/F117</f>
        <v>0</v>
      </c>
    </row>
    <row r="118" spans="1:9" ht="15">
      <c r="A118" s="62"/>
      <c r="B118" s="67">
        <v>385</v>
      </c>
      <c r="C118" s="62" t="s">
        <v>101</v>
      </c>
      <c r="D118" s="64"/>
      <c r="E118" s="73"/>
      <c r="F118" s="73">
        <f>F119+F120</f>
        <v>19000</v>
      </c>
      <c r="G118" s="73"/>
      <c r="H118" s="73">
        <f>H119+H120</f>
        <v>19000</v>
      </c>
      <c r="I118" s="73"/>
    </row>
    <row r="119" spans="1:9" ht="15">
      <c r="A119" s="3"/>
      <c r="B119" s="3">
        <v>3851</v>
      </c>
      <c r="C119" s="3" t="s">
        <v>102</v>
      </c>
      <c r="D119" s="68"/>
      <c r="E119" s="69"/>
      <c r="F119" s="69">
        <v>14000</v>
      </c>
      <c r="G119" s="70">
        <f aca="true" t="shared" si="18" ref="G119:G120">H119-F119</f>
        <v>0</v>
      </c>
      <c r="H119" s="69">
        <v>14000</v>
      </c>
      <c r="I119" s="71">
        <f aca="true" t="shared" si="19" ref="I119:I120">G119/F119</f>
        <v>0</v>
      </c>
    </row>
    <row r="120" spans="1:9" ht="15">
      <c r="A120" s="3"/>
      <c r="B120" s="3">
        <v>3859</v>
      </c>
      <c r="C120" s="3" t="s">
        <v>103</v>
      </c>
      <c r="D120" s="68"/>
      <c r="E120" s="69"/>
      <c r="F120" s="69">
        <v>5000</v>
      </c>
      <c r="G120" s="70">
        <f t="shared" si="18"/>
        <v>0</v>
      </c>
      <c r="H120" s="69">
        <v>5000</v>
      </c>
      <c r="I120" s="71">
        <f t="shared" si="19"/>
        <v>0</v>
      </c>
    </row>
    <row r="121" spans="1:9" ht="15">
      <c r="A121" s="79">
        <v>4</v>
      </c>
      <c r="B121" s="80">
        <v>4</v>
      </c>
      <c r="C121" s="81" t="s">
        <v>104</v>
      </c>
      <c r="D121" s="82"/>
      <c r="E121" s="83"/>
      <c r="F121" s="83">
        <f>F122+F125</f>
        <v>10599590</v>
      </c>
      <c r="G121" s="83">
        <f>G122+G125</f>
        <v>-8664590</v>
      </c>
      <c r="H121" s="83">
        <f>H122+H125</f>
        <v>1935000</v>
      </c>
      <c r="I121" s="84"/>
    </row>
    <row r="122" spans="1:9" ht="15">
      <c r="A122" s="85"/>
      <c r="B122" s="86">
        <v>41</v>
      </c>
      <c r="C122" s="85" t="s">
        <v>105</v>
      </c>
      <c r="D122" s="87"/>
      <c r="E122" s="72"/>
      <c r="F122" s="72">
        <f aca="true" t="shared" si="20" ref="F122:H123">F123</f>
        <v>100000</v>
      </c>
      <c r="G122" s="72">
        <f t="shared" si="20"/>
        <v>-88000</v>
      </c>
      <c r="H122" s="72">
        <f t="shared" si="20"/>
        <v>12000</v>
      </c>
      <c r="I122" s="66"/>
    </row>
    <row r="123" spans="1:9" ht="15">
      <c r="A123" s="85"/>
      <c r="B123" s="88">
        <v>411</v>
      </c>
      <c r="C123" s="85" t="s">
        <v>106</v>
      </c>
      <c r="D123" s="87"/>
      <c r="E123" s="72"/>
      <c r="F123" s="72">
        <f t="shared" si="20"/>
        <v>100000</v>
      </c>
      <c r="G123" s="72">
        <f t="shared" si="20"/>
        <v>-88000</v>
      </c>
      <c r="H123" s="72">
        <f t="shared" si="20"/>
        <v>12000</v>
      </c>
      <c r="I123" s="66"/>
    </row>
    <row r="124" spans="1:9" ht="15">
      <c r="A124" s="3"/>
      <c r="B124" s="3">
        <v>4111</v>
      </c>
      <c r="C124" s="3" t="s">
        <v>107</v>
      </c>
      <c r="D124" s="68"/>
      <c r="E124" s="69"/>
      <c r="F124" s="69">
        <v>100000</v>
      </c>
      <c r="G124" s="70">
        <f>H124-F124</f>
        <v>-88000</v>
      </c>
      <c r="H124" s="69">
        <v>12000</v>
      </c>
      <c r="I124" s="71">
        <f>G124/F124</f>
        <v>-0.88</v>
      </c>
    </row>
    <row r="125" spans="1:9" ht="15">
      <c r="A125" s="62"/>
      <c r="B125" s="63">
        <v>42</v>
      </c>
      <c r="C125" s="62" t="s">
        <v>108</v>
      </c>
      <c r="D125" s="64"/>
      <c r="E125" s="65"/>
      <c r="F125" s="65">
        <f>F126+F133+F138</f>
        <v>10499590</v>
      </c>
      <c r="G125" s="65">
        <f>G126+G133+G138</f>
        <v>-8576590</v>
      </c>
      <c r="H125" s="65">
        <f>H126+H133+H138</f>
        <v>1923000</v>
      </c>
      <c r="I125" s="66"/>
    </row>
    <row r="126" spans="1:9" ht="15">
      <c r="A126" s="62"/>
      <c r="B126" s="67">
        <v>421</v>
      </c>
      <c r="C126" s="62" t="s">
        <v>109</v>
      </c>
      <c r="D126" s="64"/>
      <c r="E126" s="65"/>
      <c r="F126" s="65">
        <f>SUM(F127:F132)</f>
        <v>10389590</v>
      </c>
      <c r="G126" s="65">
        <f>SUM(G127:G132)</f>
        <v>-8779590</v>
      </c>
      <c r="H126" s="65">
        <f>SUM(H127:H132)</f>
        <v>1610000</v>
      </c>
      <c r="I126" s="66"/>
    </row>
    <row r="127" spans="1:9" ht="15">
      <c r="A127" s="3"/>
      <c r="B127" s="3">
        <v>4212</v>
      </c>
      <c r="C127" s="3" t="s">
        <v>110</v>
      </c>
      <c r="D127" s="68"/>
      <c r="E127" s="69"/>
      <c r="F127" s="69">
        <v>8667000</v>
      </c>
      <c r="G127" s="70">
        <f aca="true" t="shared" si="21" ref="G127:G132">H127-F127</f>
        <v>-7967000</v>
      </c>
      <c r="H127" s="69">
        <v>700000</v>
      </c>
      <c r="I127" s="71">
        <f aca="true" t="shared" si="22" ref="I127:I132">G127/F127</f>
        <v>-0.9192338756201685</v>
      </c>
    </row>
    <row r="128" spans="1:9" ht="15">
      <c r="A128" s="3"/>
      <c r="B128" s="3">
        <v>4213</v>
      </c>
      <c r="C128" s="3" t="s">
        <v>111</v>
      </c>
      <c r="D128" s="68"/>
      <c r="E128" s="69"/>
      <c r="F128" s="69">
        <v>465000</v>
      </c>
      <c r="G128" s="70">
        <f t="shared" si="21"/>
        <v>145000</v>
      </c>
      <c r="H128" s="69">
        <v>610000</v>
      </c>
      <c r="I128" s="71">
        <f t="shared" si="22"/>
        <v>0.3118279569892473</v>
      </c>
    </row>
    <row r="129" spans="1:9" ht="15">
      <c r="A129" s="3"/>
      <c r="B129" s="3">
        <v>4214</v>
      </c>
      <c r="C129" s="3" t="s">
        <v>112</v>
      </c>
      <c r="D129" s="68"/>
      <c r="E129" s="69"/>
      <c r="F129" s="69">
        <v>300000</v>
      </c>
      <c r="G129" s="70">
        <f t="shared" si="21"/>
        <v>0</v>
      </c>
      <c r="H129" s="69">
        <v>300000</v>
      </c>
      <c r="I129" s="71">
        <f t="shared" si="22"/>
        <v>0</v>
      </c>
    </row>
    <row r="130" spans="1:9" ht="15">
      <c r="A130" s="3"/>
      <c r="B130" s="3">
        <v>4214</v>
      </c>
      <c r="C130" s="3" t="s">
        <v>113</v>
      </c>
      <c r="D130" s="68"/>
      <c r="E130" s="69"/>
      <c r="F130" s="69">
        <v>50000</v>
      </c>
      <c r="G130" s="70">
        <f t="shared" si="21"/>
        <v>-50000</v>
      </c>
      <c r="H130" s="69">
        <v>0</v>
      </c>
      <c r="I130" s="71">
        <f t="shared" si="22"/>
        <v>-1</v>
      </c>
    </row>
    <row r="131" spans="1:9" ht="15">
      <c r="A131" s="3"/>
      <c r="B131" s="3">
        <v>4214</v>
      </c>
      <c r="C131" s="3" t="s">
        <v>114</v>
      </c>
      <c r="D131" s="68"/>
      <c r="E131" s="69"/>
      <c r="F131" s="69">
        <v>300000</v>
      </c>
      <c r="G131" s="70">
        <f t="shared" si="21"/>
        <v>-300000</v>
      </c>
      <c r="H131" s="69">
        <v>0</v>
      </c>
      <c r="I131" s="71">
        <f t="shared" si="22"/>
        <v>-1</v>
      </c>
    </row>
    <row r="132" spans="1:9" ht="15">
      <c r="A132" s="3"/>
      <c r="B132" s="3">
        <v>4214</v>
      </c>
      <c r="C132" s="3" t="s">
        <v>115</v>
      </c>
      <c r="D132" s="3"/>
      <c r="E132" s="69"/>
      <c r="F132" s="69">
        <v>607590</v>
      </c>
      <c r="G132" s="70">
        <f t="shared" si="21"/>
        <v>-607590</v>
      </c>
      <c r="H132" s="69">
        <v>0</v>
      </c>
      <c r="I132" s="71">
        <f t="shared" si="22"/>
        <v>-1</v>
      </c>
    </row>
    <row r="133" spans="1:9" ht="15">
      <c r="A133" s="62"/>
      <c r="B133" s="67">
        <v>422</v>
      </c>
      <c r="C133" s="62" t="s">
        <v>116</v>
      </c>
      <c r="D133" s="64"/>
      <c r="E133" s="65"/>
      <c r="F133" s="65">
        <f>SUM(F134:F137)</f>
        <v>60000</v>
      </c>
      <c r="G133" s="65">
        <f>SUM(G134:G137)</f>
        <v>247000</v>
      </c>
      <c r="H133" s="65">
        <f>SUM(H134:H137)</f>
        <v>307000</v>
      </c>
      <c r="I133" s="66"/>
    </row>
    <row r="134" spans="1:9" ht="15">
      <c r="A134" s="3"/>
      <c r="B134" s="3">
        <v>4221</v>
      </c>
      <c r="C134" s="3" t="s">
        <v>117</v>
      </c>
      <c r="D134" s="68"/>
      <c r="E134" s="69"/>
      <c r="F134" s="69">
        <v>20000</v>
      </c>
      <c r="G134" s="70">
        <f aca="true" t="shared" si="23" ref="G134:G137">H134-F134</f>
        <v>182000</v>
      </c>
      <c r="H134" s="69">
        <v>202000</v>
      </c>
      <c r="I134" s="71">
        <f aca="true" t="shared" si="24" ref="I134:I137">G134/F134</f>
        <v>9.1</v>
      </c>
    </row>
    <row r="135" spans="1:9" ht="15">
      <c r="A135" s="3"/>
      <c r="B135" s="3">
        <v>4222</v>
      </c>
      <c r="C135" s="3" t="s">
        <v>118</v>
      </c>
      <c r="D135" s="68"/>
      <c r="E135" s="69"/>
      <c r="F135" s="69">
        <v>10000</v>
      </c>
      <c r="G135" s="70">
        <f t="shared" si="23"/>
        <v>0</v>
      </c>
      <c r="H135" s="69">
        <v>10000</v>
      </c>
      <c r="I135" s="71">
        <f t="shared" si="24"/>
        <v>0</v>
      </c>
    </row>
    <row r="136" spans="1:9" ht="15">
      <c r="A136" s="3"/>
      <c r="B136" s="3">
        <v>4223</v>
      </c>
      <c r="C136" s="3" t="s">
        <v>119</v>
      </c>
      <c r="D136" s="68"/>
      <c r="E136" s="69"/>
      <c r="F136" s="69">
        <v>15000</v>
      </c>
      <c r="G136" s="70">
        <f t="shared" si="23"/>
        <v>20000</v>
      </c>
      <c r="H136" s="69">
        <v>35000</v>
      </c>
      <c r="I136" s="71">
        <f t="shared" si="24"/>
        <v>1.3333333333333333</v>
      </c>
    </row>
    <row r="137" spans="1:9" ht="15">
      <c r="A137" s="3"/>
      <c r="B137" s="3">
        <v>4227</v>
      </c>
      <c r="C137" s="3" t="s">
        <v>120</v>
      </c>
      <c r="D137" s="68"/>
      <c r="E137" s="69"/>
      <c r="F137" s="69">
        <v>15000</v>
      </c>
      <c r="G137" s="70">
        <f t="shared" si="23"/>
        <v>45000</v>
      </c>
      <c r="H137" s="69">
        <v>60000</v>
      </c>
      <c r="I137" s="71">
        <f t="shared" si="24"/>
        <v>3</v>
      </c>
    </row>
    <row r="138" spans="1:9" ht="15">
      <c r="A138" s="85"/>
      <c r="B138" s="88">
        <v>426</v>
      </c>
      <c r="C138" s="85" t="s">
        <v>121</v>
      </c>
      <c r="D138" s="87"/>
      <c r="E138" s="73"/>
      <c r="F138" s="73">
        <f>F139</f>
        <v>50000</v>
      </c>
      <c r="G138" s="73">
        <f>G139</f>
        <v>-44000</v>
      </c>
      <c r="H138" s="73">
        <f>H139</f>
        <v>6000</v>
      </c>
      <c r="I138" s="73"/>
    </row>
    <row r="139" spans="1:9" ht="15">
      <c r="A139" s="3"/>
      <c r="B139" s="3">
        <v>4262</v>
      </c>
      <c r="C139" s="3" t="s">
        <v>122</v>
      </c>
      <c r="D139" s="68"/>
      <c r="E139" s="69"/>
      <c r="F139" s="69">
        <v>50000</v>
      </c>
      <c r="G139" s="70">
        <f>H139-F139</f>
        <v>-44000</v>
      </c>
      <c r="H139" s="69">
        <v>6000</v>
      </c>
      <c r="I139" s="71">
        <f>G139/F139</f>
        <v>-0.88</v>
      </c>
    </row>
    <row r="140" spans="1:9" ht="15">
      <c r="A140" s="79">
        <v>5</v>
      </c>
      <c r="B140" s="80">
        <v>5</v>
      </c>
      <c r="C140" s="81" t="s">
        <v>123</v>
      </c>
      <c r="D140" s="89"/>
      <c r="E140" s="83"/>
      <c r="F140" s="83">
        <f aca="true" t="shared" si="25" ref="F140:H142">F141</f>
        <v>3000000</v>
      </c>
      <c r="G140" s="83">
        <f t="shared" si="25"/>
        <v>-2650000</v>
      </c>
      <c r="H140" s="83">
        <f t="shared" si="25"/>
        <v>350000</v>
      </c>
      <c r="I140" s="84"/>
    </row>
    <row r="141" spans="1:9" ht="15">
      <c r="A141" s="85"/>
      <c r="B141" s="86">
        <v>54</v>
      </c>
      <c r="C141" s="85" t="s">
        <v>124</v>
      </c>
      <c r="D141" s="90"/>
      <c r="E141" s="65"/>
      <c r="F141" s="65">
        <f t="shared" si="25"/>
        <v>3000000</v>
      </c>
      <c r="G141" s="65">
        <f t="shared" si="25"/>
        <v>-2650000</v>
      </c>
      <c r="H141" s="65">
        <f t="shared" si="25"/>
        <v>350000</v>
      </c>
      <c r="I141" s="66"/>
    </row>
    <row r="142" spans="1:9" ht="15">
      <c r="A142" s="85"/>
      <c r="B142" s="88">
        <v>544</v>
      </c>
      <c r="C142" s="85" t="s">
        <v>124</v>
      </c>
      <c r="D142" s="90"/>
      <c r="E142" s="65"/>
      <c r="F142" s="65">
        <f t="shared" si="25"/>
        <v>3000000</v>
      </c>
      <c r="G142" s="65">
        <f t="shared" si="25"/>
        <v>-2650000</v>
      </c>
      <c r="H142" s="65">
        <f t="shared" si="25"/>
        <v>350000</v>
      </c>
      <c r="I142" s="66"/>
    </row>
    <row r="143" spans="1:9" ht="15">
      <c r="A143" s="3"/>
      <c r="B143" s="3">
        <v>5443</v>
      </c>
      <c r="C143" s="8" t="s">
        <v>124</v>
      </c>
      <c r="D143" s="91"/>
      <c r="E143" s="69"/>
      <c r="F143" s="69">
        <v>3000000</v>
      </c>
      <c r="G143" s="70">
        <f>H143-F143</f>
        <v>-2650000</v>
      </c>
      <c r="H143" s="69">
        <v>350000</v>
      </c>
      <c r="I143" s="71">
        <f>G143/F143</f>
        <v>-0.8833333333333333</v>
      </c>
    </row>
    <row r="144" spans="1:9" ht="15">
      <c r="A144" s="79">
        <v>9</v>
      </c>
      <c r="B144" s="92"/>
      <c r="C144" s="79" t="s">
        <v>125</v>
      </c>
      <c r="D144" s="92"/>
      <c r="E144" s="93"/>
      <c r="F144" s="93"/>
      <c r="G144" s="94"/>
      <c r="H144" s="93"/>
      <c r="I144" s="56"/>
    </row>
    <row r="145" spans="1:9" ht="15">
      <c r="A145" s="85"/>
      <c r="B145" s="86">
        <v>92</v>
      </c>
      <c r="C145" s="85" t="s">
        <v>126</v>
      </c>
      <c r="D145" s="90"/>
      <c r="E145" s="72"/>
      <c r="F145" s="72"/>
      <c r="G145" s="73"/>
      <c r="H145" s="72"/>
      <c r="I145" s="62"/>
    </row>
    <row r="146" spans="1:9" ht="15">
      <c r="A146" s="8"/>
      <c r="B146" s="95">
        <v>922</v>
      </c>
      <c r="C146" s="8" t="s">
        <v>127</v>
      </c>
      <c r="D146" s="91"/>
      <c r="E146" s="69"/>
      <c r="F146" s="69"/>
      <c r="G146" s="74"/>
      <c r="H146" s="69"/>
      <c r="I146" s="18"/>
    </row>
    <row r="147" spans="1:9" ht="15">
      <c r="A147" s="3"/>
      <c r="B147" s="3"/>
      <c r="C147" s="8"/>
      <c r="D147" s="91"/>
      <c r="E147" s="70"/>
      <c r="F147" s="69"/>
      <c r="G147" s="70"/>
      <c r="H147" s="69"/>
      <c r="I147" s="18"/>
    </row>
    <row r="148" spans="1:9" ht="15">
      <c r="A148" s="3"/>
      <c r="B148" s="3"/>
      <c r="C148" s="8"/>
      <c r="D148" s="91"/>
      <c r="E148" s="70"/>
      <c r="F148" s="69"/>
      <c r="G148" s="70"/>
      <c r="H148" s="69"/>
      <c r="I148" s="18"/>
    </row>
    <row r="149" spans="1:9" ht="15">
      <c r="A149" s="3"/>
      <c r="B149" s="3"/>
      <c r="C149" s="8"/>
      <c r="D149" s="91"/>
      <c r="E149" s="70"/>
      <c r="F149" s="69"/>
      <c r="G149" s="70"/>
      <c r="H149" s="69"/>
      <c r="I149" s="18"/>
    </row>
    <row r="150" spans="1:9" ht="15">
      <c r="A150" s="3"/>
      <c r="B150" s="3"/>
      <c r="C150" s="8"/>
      <c r="D150" s="91"/>
      <c r="E150" s="70"/>
      <c r="F150" s="69"/>
      <c r="G150" s="70"/>
      <c r="H150" s="69"/>
      <c r="I150" s="18"/>
    </row>
    <row r="151" spans="1:9" ht="15">
      <c r="A151" s="3"/>
      <c r="B151" s="4"/>
      <c r="C151" s="3"/>
      <c r="D151" s="68"/>
      <c r="E151" s="69"/>
      <c r="F151" s="69"/>
      <c r="G151" s="70"/>
      <c r="H151" s="69"/>
      <c r="I151" s="18"/>
    </row>
    <row r="152" spans="1:9" ht="15">
      <c r="A152" s="42"/>
      <c r="B152" s="42" t="s">
        <v>128</v>
      </c>
      <c r="D152" s="43"/>
      <c r="E152" s="44"/>
      <c r="F152" s="96"/>
      <c r="G152" s="70"/>
      <c r="H152" s="96"/>
      <c r="I152" s="18"/>
    </row>
    <row r="153" spans="1:9" ht="15">
      <c r="A153" s="42"/>
      <c r="B153" s="42"/>
      <c r="D153" s="43"/>
      <c r="E153" s="44"/>
      <c r="F153" s="96"/>
      <c r="G153" s="70"/>
      <c r="H153" s="96"/>
      <c r="I153" s="18"/>
    </row>
    <row r="154" spans="1:9" ht="15">
      <c r="A154" s="3"/>
      <c r="B154" s="3"/>
      <c r="C154" s="3"/>
      <c r="D154" s="3"/>
      <c r="E154" s="3"/>
      <c r="F154" s="95"/>
      <c r="G154" s="70"/>
      <c r="H154" s="95"/>
      <c r="I154" s="18"/>
    </row>
    <row r="155" spans="1:9" ht="15">
      <c r="A155" s="19" t="s">
        <v>33</v>
      </c>
      <c r="B155" s="19"/>
      <c r="C155" s="19"/>
      <c r="D155" s="19"/>
      <c r="E155" s="10"/>
      <c r="F155" s="10"/>
      <c r="G155" s="10"/>
      <c r="H155" s="10"/>
      <c r="I155" s="19"/>
    </row>
    <row r="156" spans="1:9" ht="15">
      <c r="A156" s="19" t="s">
        <v>34</v>
      </c>
      <c r="B156" s="47"/>
      <c r="C156" s="47"/>
      <c r="D156" s="47"/>
      <c r="E156" s="10"/>
      <c r="F156" s="10" t="s">
        <v>35</v>
      </c>
      <c r="G156" s="10" t="s">
        <v>7</v>
      </c>
      <c r="H156" s="10" t="s">
        <v>36</v>
      </c>
      <c r="I156" s="10"/>
    </row>
    <row r="157" spans="1:9" ht="15">
      <c r="A157" s="19" t="s">
        <v>37</v>
      </c>
      <c r="B157" s="47"/>
      <c r="C157" s="10" t="s">
        <v>38</v>
      </c>
      <c r="D157" s="47"/>
      <c r="E157" s="10"/>
      <c r="F157" s="10">
        <v>2020</v>
      </c>
      <c r="G157" s="10" t="s">
        <v>39</v>
      </c>
      <c r="H157" s="10" t="s">
        <v>40</v>
      </c>
      <c r="I157" s="10" t="s">
        <v>9</v>
      </c>
    </row>
    <row r="158" spans="1:9" ht="15">
      <c r="A158" s="19" t="s">
        <v>41</v>
      </c>
      <c r="B158" s="19"/>
      <c r="C158" s="19"/>
      <c r="D158" s="19"/>
      <c r="E158" s="97"/>
      <c r="F158" s="10" t="s">
        <v>42</v>
      </c>
      <c r="G158" s="97"/>
      <c r="H158" s="10">
        <v>2020</v>
      </c>
      <c r="I158" s="10" t="s">
        <v>10</v>
      </c>
    </row>
    <row r="159" spans="1:9" ht="15">
      <c r="A159" s="48"/>
      <c r="B159" s="48"/>
      <c r="C159" s="49">
        <v>1</v>
      </c>
      <c r="D159" s="48"/>
      <c r="E159" s="49"/>
      <c r="F159" s="49">
        <v>3</v>
      </c>
      <c r="G159" s="50"/>
      <c r="H159" s="49">
        <v>3</v>
      </c>
      <c r="I159" s="14"/>
    </row>
    <row r="160" spans="1:9" ht="15">
      <c r="A160" s="52"/>
      <c r="B160" s="52" t="s">
        <v>129</v>
      </c>
      <c r="C160" s="52"/>
      <c r="D160" s="53"/>
      <c r="E160" s="98"/>
      <c r="F160" s="98">
        <f>F161+F207+F216</f>
        <v>19456496</v>
      </c>
      <c r="G160" s="98">
        <f>G161+G207+G216</f>
        <v>-8495996</v>
      </c>
      <c r="H160" s="98">
        <f>H161+H207+H216</f>
        <v>10930500</v>
      </c>
      <c r="I160" s="99"/>
    </row>
    <row r="161" spans="1:9" ht="15">
      <c r="A161" s="56">
        <v>6</v>
      </c>
      <c r="B161" s="100">
        <v>6</v>
      </c>
      <c r="C161" s="56" t="s">
        <v>12</v>
      </c>
      <c r="D161" s="101"/>
      <c r="E161" s="102"/>
      <c r="F161" s="102">
        <f>F162+F173+F179+F189+F202</f>
        <v>16305496</v>
      </c>
      <c r="G161" s="102">
        <f>G162+G173+G179+G189+G202</f>
        <v>-6009996</v>
      </c>
      <c r="H161" s="102">
        <f>H162+H173+H179+H189+H202</f>
        <v>10295500</v>
      </c>
      <c r="I161" s="99"/>
    </row>
    <row r="162" spans="1:9" ht="15">
      <c r="A162" s="62"/>
      <c r="B162" s="63">
        <v>61</v>
      </c>
      <c r="C162" s="62" t="s">
        <v>130</v>
      </c>
      <c r="D162" s="64"/>
      <c r="E162" s="76"/>
      <c r="F162" s="76">
        <f>F163+F167+F169</f>
        <v>2090000</v>
      </c>
      <c r="G162" s="76">
        <f>G163+G167+G169</f>
        <v>4371500</v>
      </c>
      <c r="H162" s="76">
        <f>H163+H167+H169</f>
        <v>6461500</v>
      </c>
      <c r="I162" s="66"/>
    </row>
    <row r="163" spans="1:9" ht="15">
      <c r="A163" s="62"/>
      <c r="B163" s="67">
        <v>611</v>
      </c>
      <c r="C163" s="62" t="s">
        <v>131</v>
      </c>
      <c r="D163" s="64"/>
      <c r="E163" s="76"/>
      <c r="F163" s="76">
        <f>SUM(F164:F166)</f>
        <v>1790000</v>
      </c>
      <c r="G163" s="76">
        <f>SUM(G164:G166)</f>
        <v>4512000</v>
      </c>
      <c r="H163" s="76">
        <f>SUM(H164:H166)</f>
        <v>6302000</v>
      </c>
      <c r="I163" s="66"/>
    </row>
    <row r="164" spans="1:9" ht="15">
      <c r="A164" s="3"/>
      <c r="B164" s="3">
        <v>6111</v>
      </c>
      <c r="C164" s="3" t="s">
        <v>132</v>
      </c>
      <c r="D164" s="68"/>
      <c r="E164" s="69"/>
      <c r="F164" s="69">
        <v>2000000</v>
      </c>
      <c r="G164" s="70">
        <f>H164-F164</f>
        <v>4445000</v>
      </c>
      <c r="H164" s="69">
        <v>6445000</v>
      </c>
      <c r="I164" s="71">
        <f aca="true" t="shared" si="26" ref="I164:I166">G164/F164</f>
        <v>2.2225</v>
      </c>
    </row>
    <row r="165" spans="1:9" ht="15">
      <c r="A165" s="3"/>
      <c r="B165" s="3">
        <v>6115</v>
      </c>
      <c r="C165" s="3" t="s">
        <v>133</v>
      </c>
      <c r="D165" s="68"/>
      <c r="E165" s="103"/>
      <c r="F165" s="103">
        <v>-400000</v>
      </c>
      <c r="G165" s="70">
        <f>H165-F165</f>
        <v>257000</v>
      </c>
      <c r="H165" s="103">
        <v>-143000</v>
      </c>
      <c r="I165" s="71">
        <f t="shared" si="26"/>
        <v>-0.6425</v>
      </c>
    </row>
    <row r="166" spans="1:9" ht="15">
      <c r="A166" s="3"/>
      <c r="B166" s="3">
        <v>6118</v>
      </c>
      <c r="C166" s="3" t="s">
        <v>134</v>
      </c>
      <c r="D166" s="68"/>
      <c r="E166" s="69"/>
      <c r="F166" s="69">
        <v>190000</v>
      </c>
      <c r="G166" s="70">
        <f>H166-F166</f>
        <v>-190000</v>
      </c>
      <c r="H166" s="69">
        <v>0</v>
      </c>
      <c r="I166" s="71">
        <f t="shared" si="26"/>
        <v>-1</v>
      </c>
    </row>
    <row r="167" spans="1:9" ht="15">
      <c r="A167" s="85"/>
      <c r="B167" s="88">
        <v>613</v>
      </c>
      <c r="C167" s="85" t="s">
        <v>135</v>
      </c>
      <c r="D167" s="87"/>
      <c r="E167" s="73"/>
      <c r="F167" s="73">
        <f>F168</f>
        <v>50000</v>
      </c>
      <c r="G167" s="73">
        <f>G168</f>
        <v>70000</v>
      </c>
      <c r="H167" s="73">
        <f>H168</f>
        <v>120000</v>
      </c>
      <c r="I167" s="66"/>
    </row>
    <row r="168" spans="1:9" ht="15">
      <c r="A168" s="3"/>
      <c r="B168" s="3">
        <v>6134</v>
      </c>
      <c r="C168" s="3" t="s">
        <v>136</v>
      </c>
      <c r="D168" s="68"/>
      <c r="E168" s="69"/>
      <c r="F168" s="69">
        <v>50000</v>
      </c>
      <c r="G168" s="70">
        <f>H168-F168</f>
        <v>70000</v>
      </c>
      <c r="H168" s="69">
        <v>120000</v>
      </c>
      <c r="I168" s="71">
        <f>G168/F168</f>
        <v>1.4</v>
      </c>
    </row>
    <row r="169" spans="1:9" ht="15">
      <c r="A169" s="62"/>
      <c r="B169" s="67">
        <v>614</v>
      </c>
      <c r="C169" s="62" t="s">
        <v>137</v>
      </c>
      <c r="D169" s="64"/>
      <c r="E169" s="73"/>
      <c r="F169" s="73">
        <f>SUM(F170:F172)</f>
        <v>250000</v>
      </c>
      <c r="G169" s="73">
        <f>SUM(G170:G172)</f>
        <v>-210500</v>
      </c>
      <c r="H169" s="73">
        <f>SUM(H170:H172)</f>
        <v>39500</v>
      </c>
      <c r="I169" s="66"/>
    </row>
    <row r="170" spans="1:9" ht="15">
      <c r="A170" s="3"/>
      <c r="B170" s="3">
        <v>6142</v>
      </c>
      <c r="C170" s="3" t="s">
        <v>138</v>
      </c>
      <c r="D170" s="68"/>
      <c r="E170" s="69"/>
      <c r="F170" s="69">
        <v>100000</v>
      </c>
      <c r="G170" s="70">
        <f aca="true" t="shared" si="27" ref="G170:G172">H170-F170</f>
        <v>-61000</v>
      </c>
      <c r="H170" s="69">
        <v>39000</v>
      </c>
      <c r="I170" s="71">
        <f aca="true" t="shared" si="28" ref="I170:I172">G170/F170</f>
        <v>-0.61</v>
      </c>
    </row>
    <row r="171" spans="1:9" ht="15">
      <c r="A171" s="3"/>
      <c r="B171" s="3">
        <v>6145</v>
      </c>
      <c r="C171" s="3" t="s">
        <v>139</v>
      </c>
      <c r="D171" s="68"/>
      <c r="E171" s="69"/>
      <c r="F171" s="69">
        <v>100000</v>
      </c>
      <c r="G171" s="70">
        <f t="shared" si="27"/>
        <v>-100000</v>
      </c>
      <c r="H171" s="69">
        <v>0</v>
      </c>
      <c r="I171" s="71">
        <f t="shared" si="28"/>
        <v>-1</v>
      </c>
    </row>
    <row r="172" spans="1:9" ht="15">
      <c r="A172" s="3"/>
      <c r="B172" s="3">
        <v>6163</v>
      </c>
      <c r="C172" s="3" t="s">
        <v>140</v>
      </c>
      <c r="D172" s="68"/>
      <c r="E172" s="69"/>
      <c r="F172" s="69">
        <v>50000</v>
      </c>
      <c r="G172" s="70">
        <f t="shared" si="27"/>
        <v>-49500</v>
      </c>
      <c r="H172" s="69">
        <v>500</v>
      </c>
      <c r="I172" s="71">
        <f t="shared" si="28"/>
        <v>-0.99</v>
      </c>
    </row>
    <row r="173" spans="1:9" ht="15">
      <c r="A173" s="62"/>
      <c r="B173" s="63">
        <v>63</v>
      </c>
      <c r="C173" s="62" t="s">
        <v>141</v>
      </c>
      <c r="D173" s="64"/>
      <c r="E173" s="76"/>
      <c r="F173" s="76">
        <f>F174+F177</f>
        <v>10655496</v>
      </c>
      <c r="G173" s="76">
        <f>G174+G177</f>
        <v>-9055496</v>
      </c>
      <c r="H173" s="76">
        <f>H174+H177</f>
        <v>1600000</v>
      </c>
      <c r="I173" s="66"/>
    </row>
    <row r="174" spans="1:9" ht="15">
      <c r="A174" s="62"/>
      <c r="B174" s="67">
        <v>633</v>
      </c>
      <c r="C174" s="62" t="s">
        <v>142</v>
      </c>
      <c r="D174" s="64"/>
      <c r="E174" s="73"/>
      <c r="F174" s="73">
        <f>SUM(F175:F176)</f>
        <v>1500000</v>
      </c>
      <c r="G174" s="73">
        <f>SUM(G175:G176)</f>
        <v>100000</v>
      </c>
      <c r="H174" s="73">
        <f>SUM(H175:H176)</f>
        <v>1600000</v>
      </c>
      <c r="I174" s="66"/>
    </row>
    <row r="175" spans="1:9" ht="15">
      <c r="A175" s="3"/>
      <c r="B175" s="3">
        <v>6331</v>
      </c>
      <c r="C175" s="3" t="s">
        <v>143</v>
      </c>
      <c r="D175" s="68"/>
      <c r="E175" s="69"/>
      <c r="F175" s="69">
        <v>500000</v>
      </c>
      <c r="G175" s="70">
        <f aca="true" t="shared" si="29" ref="G175:G176">H175-F175</f>
        <v>-300000</v>
      </c>
      <c r="H175" s="69">
        <v>200000</v>
      </c>
      <c r="I175" s="71">
        <f aca="true" t="shared" si="30" ref="I175:I176">G175/F175</f>
        <v>-0.6</v>
      </c>
    </row>
    <row r="176" spans="1:9" ht="15">
      <c r="A176" s="3"/>
      <c r="B176" s="3">
        <v>6332</v>
      </c>
      <c r="C176" s="3" t="s">
        <v>144</v>
      </c>
      <c r="D176" s="68"/>
      <c r="E176" s="69"/>
      <c r="F176" s="69">
        <v>1000000</v>
      </c>
      <c r="G176" s="70">
        <f t="shared" si="29"/>
        <v>400000</v>
      </c>
      <c r="H176" s="69">
        <v>1400000</v>
      </c>
      <c r="I176" s="71">
        <f t="shared" si="30"/>
        <v>0.4</v>
      </c>
    </row>
    <row r="177" spans="1:9" ht="15">
      <c r="A177" s="62"/>
      <c r="B177" s="67">
        <v>634</v>
      </c>
      <c r="C177" s="62" t="s">
        <v>145</v>
      </c>
      <c r="D177" s="64"/>
      <c r="E177" s="73"/>
      <c r="F177" s="73">
        <f>F178</f>
        <v>9155496</v>
      </c>
      <c r="G177" s="73">
        <f>G178</f>
        <v>-9155496</v>
      </c>
      <c r="H177" s="73">
        <f>H178</f>
        <v>0</v>
      </c>
      <c r="I177" s="73"/>
    </row>
    <row r="178" spans="1:9" ht="15">
      <c r="A178" s="3"/>
      <c r="B178" s="3">
        <v>6341</v>
      </c>
      <c r="C178" s="3" t="s">
        <v>146</v>
      </c>
      <c r="D178" s="68"/>
      <c r="E178" s="69"/>
      <c r="F178" s="69">
        <v>9155496</v>
      </c>
      <c r="G178" s="70">
        <f>H178-F178</f>
        <v>-9155496</v>
      </c>
      <c r="H178" s="69">
        <v>0</v>
      </c>
      <c r="I178" s="71">
        <f>G178/F178</f>
        <v>-1</v>
      </c>
    </row>
    <row r="179" spans="1:9" ht="15">
      <c r="A179" s="62"/>
      <c r="B179" s="63">
        <v>64</v>
      </c>
      <c r="C179" s="62" t="s">
        <v>147</v>
      </c>
      <c r="D179" s="64"/>
      <c r="E179" s="76"/>
      <c r="F179" s="76">
        <f>F180+F184</f>
        <v>2250000</v>
      </c>
      <c r="G179" s="76">
        <f>G180+G184</f>
        <v>-479000</v>
      </c>
      <c r="H179" s="76">
        <f>H180+H184</f>
        <v>1771000</v>
      </c>
      <c r="I179" s="66"/>
    </row>
    <row r="180" spans="1:9" ht="15">
      <c r="A180" s="62"/>
      <c r="B180" s="67">
        <v>641</v>
      </c>
      <c r="C180" s="62" t="s">
        <v>148</v>
      </c>
      <c r="D180" s="64"/>
      <c r="E180" s="73"/>
      <c r="F180" s="73">
        <f>SUM(F181:F183)</f>
        <v>10000</v>
      </c>
      <c r="G180" s="73">
        <f>SUM(G181:G183)</f>
        <v>-10000</v>
      </c>
      <c r="H180" s="73">
        <f>SUM(H181:H183)</f>
        <v>0</v>
      </c>
      <c r="I180" s="66"/>
    </row>
    <row r="181" spans="1:9" ht="15">
      <c r="A181" s="3"/>
      <c r="B181" s="3">
        <v>6411</v>
      </c>
      <c r="C181" s="3" t="s">
        <v>149</v>
      </c>
      <c r="D181" s="68"/>
      <c r="E181" s="69"/>
      <c r="F181" s="69">
        <v>1000</v>
      </c>
      <c r="G181" s="70">
        <f aca="true" t="shared" si="31" ref="G181:G183">H181-F181</f>
        <v>-1000</v>
      </c>
      <c r="H181" s="69">
        <v>0</v>
      </c>
      <c r="I181" s="71">
        <f aca="true" t="shared" si="32" ref="I181:I183">G181/F181</f>
        <v>-1</v>
      </c>
    </row>
    <row r="182" spans="1:9" ht="15">
      <c r="A182" s="3"/>
      <c r="B182" s="3">
        <v>6413</v>
      </c>
      <c r="C182" s="3" t="s">
        <v>150</v>
      </c>
      <c r="D182" s="68"/>
      <c r="E182" s="69"/>
      <c r="F182" s="69">
        <v>5000</v>
      </c>
      <c r="G182" s="70">
        <f t="shared" si="31"/>
        <v>-5000</v>
      </c>
      <c r="H182" s="69">
        <v>0</v>
      </c>
      <c r="I182" s="71">
        <f t="shared" si="32"/>
        <v>-1</v>
      </c>
    </row>
    <row r="183" spans="1:9" ht="15">
      <c r="A183" s="3"/>
      <c r="B183" s="3">
        <v>6414</v>
      </c>
      <c r="C183" s="3" t="s">
        <v>151</v>
      </c>
      <c r="D183" s="68"/>
      <c r="E183" s="69"/>
      <c r="F183" s="69">
        <v>4000</v>
      </c>
      <c r="G183" s="70">
        <f t="shared" si="31"/>
        <v>-4000</v>
      </c>
      <c r="H183" s="69">
        <v>0</v>
      </c>
      <c r="I183" s="71">
        <f t="shared" si="32"/>
        <v>-1</v>
      </c>
    </row>
    <row r="184" spans="1:9" ht="15">
      <c r="A184" s="62"/>
      <c r="B184" s="67">
        <v>642</v>
      </c>
      <c r="C184" s="62" t="s">
        <v>152</v>
      </c>
      <c r="D184" s="64"/>
      <c r="E184" s="73"/>
      <c r="F184" s="73">
        <f>SUM(F185:F188)</f>
        <v>2240000</v>
      </c>
      <c r="G184" s="73">
        <f>SUM(G185:G188)</f>
        <v>-469000</v>
      </c>
      <c r="H184" s="73">
        <f>SUM(H185:H188)</f>
        <v>1771000</v>
      </c>
      <c r="I184" s="66"/>
    </row>
    <row r="185" spans="1:9" ht="15">
      <c r="A185" s="3"/>
      <c r="B185" s="3">
        <v>6421</v>
      </c>
      <c r="C185" s="3" t="s">
        <v>153</v>
      </c>
      <c r="D185" s="68"/>
      <c r="E185" s="69"/>
      <c r="F185" s="69">
        <v>30000</v>
      </c>
      <c r="G185" s="70">
        <f aca="true" t="shared" si="33" ref="G185:G188">H185-F185</f>
        <v>0</v>
      </c>
      <c r="H185" s="69">
        <v>30000</v>
      </c>
      <c r="I185" s="71">
        <f aca="true" t="shared" si="34" ref="I185:I188">G185/F185</f>
        <v>0</v>
      </c>
    </row>
    <row r="186" spans="1:9" ht="15">
      <c r="A186" s="3"/>
      <c r="B186" s="3">
        <v>6422</v>
      </c>
      <c r="C186" s="3" t="s">
        <v>154</v>
      </c>
      <c r="D186" s="68"/>
      <c r="E186" s="69"/>
      <c r="F186" s="69">
        <v>200000</v>
      </c>
      <c r="G186" s="70">
        <f t="shared" si="33"/>
        <v>0</v>
      </c>
      <c r="H186" s="69">
        <v>200000</v>
      </c>
      <c r="I186" s="71">
        <f t="shared" si="34"/>
        <v>0</v>
      </c>
    </row>
    <row r="187" spans="1:9" ht="15">
      <c r="A187" s="3"/>
      <c r="B187" s="3">
        <v>6423</v>
      </c>
      <c r="C187" s="3" t="s">
        <v>155</v>
      </c>
      <c r="D187" s="68"/>
      <c r="E187" s="69"/>
      <c r="F187" s="69">
        <v>2000000</v>
      </c>
      <c r="G187" s="70">
        <f t="shared" si="33"/>
        <v>-460000</v>
      </c>
      <c r="H187" s="69">
        <v>1540000</v>
      </c>
      <c r="I187" s="71">
        <f t="shared" si="34"/>
        <v>-0.23</v>
      </c>
    </row>
    <row r="188" spans="1:9" ht="15">
      <c r="A188" s="3"/>
      <c r="B188" s="3">
        <v>6423</v>
      </c>
      <c r="C188" s="3" t="s">
        <v>349</v>
      </c>
      <c r="D188" s="68"/>
      <c r="E188" s="69"/>
      <c r="F188" s="69">
        <v>10000</v>
      </c>
      <c r="G188" s="70">
        <f t="shared" si="33"/>
        <v>-9000</v>
      </c>
      <c r="H188" s="69">
        <v>1000</v>
      </c>
      <c r="I188" s="71">
        <f t="shared" si="34"/>
        <v>-0.9</v>
      </c>
    </row>
    <row r="189" spans="1:9" ht="15">
      <c r="A189" s="62"/>
      <c r="B189" s="63">
        <v>65</v>
      </c>
      <c r="C189" s="62" t="s">
        <v>156</v>
      </c>
      <c r="D189" s="64"/>
      <c r="E189" s="73"/>
      <c r="F189" s="73">
        <f>F190+F194</f>
        <v>1190000</v>
      </c>
      <c r="G189" s="73">
        <f>G190+G194</f>
        <v>-742000</v>
      </c>
      <c r="H189" s="73">
        <f>H190+H194</f>
        <v>448000</v>
      </c>
      <c r="I189" s="66"/>
    </row>
    <row r="190" spans="1:9" ht="15">
      <c r="A190" s="62"/>
      <c r="B190" s="67">
        <v>651</v>
      </c>
      <c r="C190" s="62" t="s">
        <v>157</v>
      </c>
      <c r="D190" s="64"/>
      <c r="E190" s="73"/>
      <c r="F190" s="73">
        <f>SUM(F191:F193)</f>
        <v>10000</v>
      </c>
      <c r="G190" s="73">
        <f>SUM(G191:G193)</f>
        <v>0</v>
      </c>
      <c r="H190" s="73">
        <f>SUM(H191:H193)</f>
        <v>10000</v>
      </c>
      <c r="I190" s="66"/>
    </row>
    <row r="191" spans="1:9" ht="15">
      <c r="A191" s="3"/>
      <c r="B191" s="3">
        <v>6512</v>
      </c>
      <c r="C191" s="3" t="s">
        <v>158</v>
      </c>
      <c r="D191" s="68"/>
      <c r="E191" s="69"/>
      <c r="F191" s="69">
        <v>1000</v>
      </c>
      <c r="G191" s="70">
        <f aca="true" t="shared" si="35" ref="G191:G193">H191-F191</f>
        <v>0</v>
      </c>
      <c r="H191" s="69">
        <v>1000</v>
      </c>
      <c r="I191" s="71">
        <f aca="true" t="shared" si="36" ref="I191:I193">G191/F191</f>
        <v>0</v>
      </c>
    </row>
    <row r="192" spans="1:9" ht="15">
      <c r="A192" s="3"/>
      <c r="B192" s="3">
        <v>6513</v>
      </c>
      <c r="C192" s="3" t="s">
        <v>159</v>
      </c>
      <c r="D192" s="68"/>
      <c r="E192" s="69"/>
      <c r="F192" s="69">
        <v>6000</v>
      </c>
      <c r="G192" s="70">
        <f t="shared" si="35"/>
        <v>0</v>
      </c>
      <c r="H192" s="69">
        <v>6000</v>
      </c>
      <c r="I192" s="71">
        <f t="shared" si="36"/>
        <v>0</v>
      </c>
    </row>
    <row r="193" spans="1:9" ht="15">
      <c r="A193" s="3"/>
      <c r="B193" s="3">
        <v>6514</v>
      </c>
      <c r="C193" s="3" t="s">
        <v>160</v>
      </c>
      <c r="D193" s="68"/>
      <c r="E193" s="69"/>
      <c r="F193" s="69">
        <v>3000</v>
      </c>
      <c r="G193" s="70">
        <f t="shared" si="35"/>
        <v>0</v>
      </c>
      <c r="H193" s="69">
        <v>3000</v>
      </c>
      <c r="I193" s="71">
        <f t="shared" si="36"/>
        <v>0</v>
      </c>
    </row>
    <row r="194" spans="1:9" ht="15">
      <c r="A194" s="62"/>
      <c r="B194" s="67">
        <v>652</v>
      </c>
      <c r="C194" s="62" t="s">
        <v>161</v>
      </c>
      <c r="D194" s="64"/>
      <c r="E194" s="76"/>
      <c r="F194" s="76">
        <f>SUM(F195:F201)</f>
        <v>1180000</v>
      </c>
      <c r="G194" s="76">
        <f>SUM(G195:G201)</f>
        <v>-742000</v>
      </c>
      <c r="H194" s="76">
        <f>SUM(H195:H201)</f>
        <v>438000</v>
      </c>
      <c r="I194" s="66"/>
    </row>
    <row r="195" spans="1:9" ht="15">
      <c r="A195" s="3"/>
      <c r="B195" s="3">
        <v>6522</v>
      </c>
      <c r="C195" s="3" t="s">
        <v>162</v>
      </c>
      <c r="D195" s="68"/>
      <c r="E195" s="69"/>
      <c r="F195" s="69">
        <v>10000</v>
      </c>
      <c r="G195" s="70">
        <f aca="true" t="shared" si="37" ref="G195:G200">H195-F195</f>
        <v>-7000</v>
      </c>
      <c r="H195" s="69">
        <v>3000</v>
      </c>
      <c r="I195" s="71">
        <f aca="true" t="shared" si="38" ref="I195:I200">G195/F195</f>
        <v>-0.7</v>
      </c>
    </row>
    <row r="196" spans="1:9" ht="15">
      <c r="A196" s="3"/>
      <c r="B196" s="3">
        <v>6524</v>
      </c>
      <c r="C196" s="3" t="s">
        <v>163</v>
      </c>
      <c r="D196" s="68"/>
      <c r="E196" s="69"/>
      <c r="F196" s="69">
        <v>30000</v>
      </c>
      <c r="G196" s="70">
        <f t="shared" si="37"/>
        <v>20000</v>
      </c>
      <c r="H196" s="69">
        <v>50000</v>
      </c>
      <c r="I196" s="71">
        <f t="shared" si="38"/>
        <v>0.6666666666666666</v>
      </c>
    </row>
    <row r="197" spans="1:9" ht="15">
      <c r="A197" s="3"/>
      <c r="B197" s="3">
        <v>6526</v>
      </c>
      <c r="C197" s="3" t="s">
        <v>164</v>
      </c>
      <c r="D197" s="68"/>
      <c r="E197" s="69"/>
      <c r="F197" s="69">
        <v>500000</v>
      </c>
      <c r="G197" s="70">
        <f t="shared" si="37"/>
        <v>-435000</v>
      </c>
      <c r="H197" s="69">
        <v>65000</v>
      </c>
      <c r="I197" s="71">
        <f t="shared" si="38"/>
        <v>-0.87</v>
      </c>
    </row>
    <row r="198" spans="1:9" ht="15">
      <c r="A198" s="3"/>
      <c r="B198" s="3">
        <v>6526</v>
      </c>
      <c r="C198" s="3" t="s">
        <v>165</v>
      </c>
      <c r="D198" s="68"/>
      <c r="E198" s="69"/>
      <c r="F198" s="69">
        <v>300000</v>
      </c>
      <c r="G198" s="70">
        <f t="shared" si="37"/>
        <v>-290000</v>
      </c>
      <c r="H198" s="69">
        <v>10000</v>
      </c>
      <c r="I198" s="71">
        <f t="shared" si="38"/>
        <v>-0.9666666666666667</v>
      </c>
    </row>
    <row r="199" spans="1:9" ht="15">
      <c r="A199" s="3"/>
      <c r="B199" s="3">
        <v>6531</v>
      </c>
      <c r="C199" s="3" t="s">
        <v>166</v>
      </c>
      <c r="D199" s="68"/>
      <c r="E199" s="69"/>
      <c r="F199" s="69">
        <v>40000</v>
      </c>
      <c r="G199" s="70">
        <f t="shared" si="37"/>
        <v>-30000</v>
      </c>
      <c r="H199" s="69">
        <v>10000</v>
      </c>
      <c r="I199" s="71">
        <f t="shared" si="38"/>
        <v>-0.75</v>
      </c>
    </row>
    <row r="200" spans="1:9" ht="15">
      <c r="A200" s="3"/>
      <c r="B200" s="3">
        <v>6532</v>
      </c>
      <c r="C200" s="3" t="s">
        <v>167</v>
      </c>
      <c r="D200" s="68"/>
      <c r="E200" s="69"/>
      <c r="F200" s="69">
        <v>300000</v>
      </c>
      <c r="G200" s="70">
        <f t="shared" si="37"/>
        <v>0</v>
      </c>
      <c r="H200" s="69">
        <v>300000</v>
      </c>
      <c r="I200" s="71">
        <f t="shared" si="38"/>
        <v>0</v>
      </c>
    </row>
    <row r="201" spans="1:9" ht="15">
      <c r="A201" s="3"/>
      <c r="B201" s="3"/>
      <c r="C201" s="3"/>
      <c r="D201" s="68"/>
      <c r="E201" s="69"/>
      <c r="F201" s="69"/>
      <c r="G201" s="74"/>
      <c r="H201" s="69"/>
      <c r="I201" s="18"/>
    </row>
    <row r="202" spans="1:9" ht="15">
      <c r="A202" s="62"/>
      <c r="B202" s="63">
        <v>67</v>
      </c>
      <c r="C202" s="62" t="s">
        <v>168</v>
      </c>
      <c r="D202" s="64"/>
      <c r="E202" s="73"/>
      <c r="F202" s="73">
        <f>F203+F205</f>
        <v>120000</v>
      </c>
      <c r="G202" s="73">
        <f>G203+G205</f>
        <v>-105000</v>
      </c>
      <c r="H202" s="73">
        <f>H203+H205</f>
        <v>15000</v>
      </c>
      <c r="I202" s="66"/>
    </row>
    <row r="203" spans="1:9" ht="15">
      <c r="A203" s="62"/>
      <c r="B203" s="67">
        <v>673</v>
      </c>
      <c r="C203" s="62" t="s">
        <v>169</v>
      </c>
      <c r="D203" s="64"/>
      <c r="E203" s="73"/>
      <c r="F203" s="73">
        <f>F204</f>
        <v>0</v>
      </c>
      <c r="G203" s="73">
        <f>G204</f>
        <v>0</v>
      </c>
      <c r="H203" s="73">
        <f>H204</f>
        <v>0</v>
      </c>
      <c r="I203" s="66"/>
    </row>
    <row r="204" spans="1:9" ht="15">
      <c r="A204" s="3"/>
      <c r="B204" s="3">
        <v>6731</v>
      </c>
      <c r="C204" s="3" t="s">
        <v>170</v>
      </c>
      <c r="D204" s="68"/>
      <c r="E204" s="69"/>
      <c r="F204" s="69">
        <v>0</v>
      </c>
      <c r="G204" s="70">
        <f>H204-F204</f>
        <v>0</v>
      </c>
      <c r="H204" s="69">
        <v>0</v>
      </c>
      <c r="I204" s="17"/>
    </row>
    <row r="205" spans="1:9" ht="15">
      <c r="A205" s="62"/>
      <c r="B205" s="67">
        <v>683</v>
      </c>
      <c r="C205" s="62" t="s">
        <v>168</v>
      </c>
      <c r="D205" s="64"/>
      <c r="E205" s="73"/>
      <c r="F205" s="73">
        <f>F206</f>
        <v>120000</v>
      </c>
      <c r="G205" s="73">
        <f>G206</f>
        <v>-105000</v>
      </c>
      <c r="H205" s="73">
        <f>H206</f>
        <v>15000</v>
      </c>
      <c r="I205" s="73"/>
    </row>
    <row r="206" spans="1:9" ht="15">
      <c r="A206" s="3"/>
      <c r="B206" s="3">
        <v>6831</v>
      </c>
      <c r="C206" s="3" t="s">
        <v>168</v>
      </c>
      <c r="D206" s="68"/>
      <c r="E206" s="69"/>
      <c r="F206" s="69">
        <v>120000</v>
      </c>
      <c r="G206" s="70">
        <f>H206-F206</f>
        <v>-105000</v>
      </c>
      <c r="H206" s="69">
        <v>15000</v>
      </c>
      <c r="I206" s="71">
        <f>G206/F206</f>
        <v>-0.875</v>
      </c>
    </row>
    <row r="207" spans="1:9" ht="15">
      <c r="A207" s="56">
        <v>7</v>
      </c>
      <c r="B207" s="100">
        <v>7</v>
      </c>
      <c r="C207" s="56" t="s">
        <v>171</v>
      </c>
      <c r="D207" s="101"/>
      <c r="E207" s="102"/>
      <c r="F207" s="102">
        <f>F209+F212+F214</f>
        <v>100000</v>
      </c>
      <c r="G207" s="102">
        <f>G209+G212+G214</f>
        <v>-35000</v>
      </c>
      <c r="H207" s="102">
        <f>H209+H212+H214</f>
        <v>35000</v>
      </c>
      <c r="I207" s="99"/>
    </row>
    <row r="208" spans="1:9" ht="15">
      <c r="A208" s="62"/>
      <c r="B208" s="63">
        <v>71</v>
      </c>
      <c r="C208" s="62" t="s">
        <v>172</v>
      </c>
      <c r="D208" s="64"/>
      <c r="E208" s="73"/>
      <c r="F208" s="73">
        <f aca="true" t="shared" si="39" ref="F208:H209">F209</f>
        <v>50000</v>
      </c>
      <c r="G208" s="73">
        <f t="shared" si="39"/>
        <v>-50000</v>
      </c>
      <c r="H208" s="73">
        <f t="shared" si="39"/>
        <v>0</v>
      </c>
      <c r="I208" s="66"/>
    </row>
    <row r="209" spans="1:9" ht="15">
      <c r="A209" s="62"/>
      <c r="B209" s="67">
        <v>711</v>
      </c>
      <c r="C209" s="62" t="s">
        <v>173</v>
      </c>
      <c r="D209" s="64"/>
      <c r="E209" s="73"/>
      <c r="F209" s="73">
        <f t="shared" si="39"/>
        <v>50000</v>
      </c>
      <c r="G209" s="73">
        <f t="shared" si="39"/>
        <v>-50000</v>
      </c>
      <c r="H209" s="73">
        <f t="shared" si="39"/>
        <v>0</v>
      </c>
      <c r="I209" s="66"/>
    </row>
    <row r="210" spans="1:9" ht="15">
      <c r="A210" s="3"/>
      <c r="B210" s="3">
        <v>7111</v>
      </c>
      <c r="C210" s="3" t="s">
        <v>107</v>
      </c>
      <c r="D210" s="68"/>
      <c r="E210" s="69"/>
      <c r="F210" s="69">
        <v>50000</v>
      </c>
      <c r="G210" s="70">
        <f>H210-F210</f>
        <v>-50000</v>
      </c>
      <c r="H210" s="69">
        <v>0</v>
      </c>
      <c r="I210" s="71">
        <f>G210/F210</f>
        <v>-1</v>
      </c>
    </row>
    <row r="211" spans="1:9" ht="15">
      <c r="A211" s="62"/>
      <c r="B211" s="63">
        <v>72</v>
      </c>
      <c r="C211" s="62" t="s">
        <v>174</v>
      </c>
      <c r="D211" s="64"/>
      <c r="E211" s="76"/>
      <c r="F211" s="76">
        <f aca="true" t="shared" si="40" ref="F211:H212">F212</f>
        <v>20000</v>
      </c>
      <c r="G211" s="76">
        <f t="shared" si="40"/>
        <v>15000</v>
      </c>
      <c r="H211" s="76">
        <f t="shared" si="40"/>
        <v>35000</v>
      </c>
      <c r="I211" s="66"/>
    </row>
    <row r="212" spans="1:9" ht="15">
      <c r="A212" s="62"/>
      <c r="B212" s="67">
        <v>721</v>
      </c>
      <c r="C212" s="62" t="s">
        <v>175</v>
      </c>
      <c r="D212" s="64"/>
      <c r="E212" s="76"/>
      <c r="F212" s="76">
        <f t="shared" si="40"/>
        <v>20000</v>
      </c>
      <c r="G212" s="76">
        <f t="shared" si="40"/>
        <v>15000</v>
      </c>
      <c r="H212" s="76">
        <f t="shared" si="40"/>
        <v>35000</v>
      </c>
      <c r="I212" s="66"/>
    </row>
    <row r="213" spans="1:9" ht="15">
      <c r="A213" s="3"/>
      <c r="B213" s="3">
        <v>7211</v>
      </c>
      <c r="C213" s="3" t="s">
        <v>176</v>
      </c>
      <c r="D213" s="68"/>
      <c r="E213" s="69"/>
      <c r="F213" s="69">
        <v>20000</v>
      </c>
      <c r="G213" s="70">
        <f>H213-F213</f>
        <v>15000</v>
      </c>
      <c r="H213" s="69">
        <v>35000</v>
      </c>
      <c r="I213" s="71">
        <f>G213/F213</f>
        <v>0.75</v>
      </c>
    </row>
    <row r="214" spans="1:9" ht="15">
      <c r="A214" s="62"/>
      <c r="B214" s="67">
        <v>722</v>
      </c>
      <c r="C214" s="62" t="s">
        <v>177</v>
      </c>
      <c r="D214" s="64"/>
      <c r="E214" s="73"/>
      <c r="F214" s="73">
        <f>F215</f>
        <v>30000</v>
      </c>
      <c r="G214" s="73"/>
      <c r="H214" s="73">
        <f>H215</f>
        <v>0</v>
      </c>
      <c r="I214" s="73"/>
    </row>
    <row r="215" spans="1:9" ht="15">
      <c r="A215" s="3"/>
      <c r="B215" s="3">
        <v>7221</v>
      </c>
      <c r="C215" s="3" t="s">
        <v>117</v>
      </c>
      <c r="D215" s="68"/>
      <c r="E215" s="69"/>
      <c r="F215" s="69">
        <v>30000</v>
      </c>
      <c r="G215" s="70">
        <f>H215-F215</f>
        <v>-30000</v>
      </c>
      <c r="H215" s="69">
        <v>0</v>
      </c>
      <c r="I215" s="71">
        <f>G215/F215</f>
        <v>-1</v>
      </c>
    </row>
    <row r="216" spans="1:9" ht="15">
      <c r="A216" s="56">
        <v>8</v>
      </c>
      <c r="B216" s="100">
        <v>8</v>
      </c>
      <c r="C216" s="56" t="s">
        <v>178</v>
      </c>
      <c r="D216" s="101"/>
      <c r="E216" s="93"/>
      <c r="F216" s="93">
        <f>F217+F220</f>
        <v>3051000</v>
      </c>
      <c r="G216" s="93">
        <f>G217+G220</f>
        <v>-2451000</v>
      </c>
      <c r="H216" s="93">
        <f>H217+H220</f>
        <v>600000</v>
      </c>
      <c r="I216" s="94"/>
    </row>
    <row r="217" spans="1:9" ht="15">
      <c r="A217" s="62"/>
      <c r="B217" s="63">
        <v>81</v>
      </c>
      <c r="C217" s="62" t="s">
        <v>179</v>
      </c>
      <c r="D217" s="64"/>
      <c r="E217" s="72"/>
      <c r="F217" s="72">
        <f aca="true" t="shared" si="41" ref="F217:H218">F218</f>
        <v>3050000</v>
      </c>
      <c r="G217" s="72">
        <f t="shared" si="41"/>
        <v>-3050000</v>
      </c>
      <c r="H217" s="72">
        <f t="shared" si="41"/>
        <v>0</v>
      </c>
      <c r="I217" s="66"/>
    </row>
    <row r="218" spans="1:9" ht="15">
      <c r="A218" s="62"/>
      <c r="B218" s="67">
        <v>812</v>
      </c>
      <c r="C218" s="62" t="s">
        <v>180</v>
      </c>
      <c r="D218" s="64"/>
      <c r="E218" s="72"/>
      <c r="F218" s="72">
        <f t="shared" si="41"/>
        <v>3050000</v>
      </c>
      <c r="G218" s="72">
        <f t="shared" si="41"/>
        <v>-3050000</v>
      </c>
      <c r="H218" s="72">
        <f t="shared" si="41"/>
        <v>0</v>
      </c>
      <c r="I218" s="66"/>
    </row>
    <row r="219" spans="1:9" ht="15">
      <c r="A219" s="3"/>
      <c r="B219" s="3">
        <v>8121</v>
      </c>
      <c r="C219" s="3" t="s">
        <v>181</v>
      </c>
      <c r="D219" s="68"/>
      <c r="E219" s="69"/>
      <c r="F219" s="69">
        <v>3050000</v>
      </c>
      <c r="G219" s="70">
        <f>H219-F219</f>
        <v>-3050000</v>
      </c>
      <c r="H219" s="69">
        <v>0</v>
      </c>
      <c r="I219" s="71">
        <f>G219/F219</f>
        <v>-1</v>
      </c>
    </row>
    <row r="220" spans="1:9" ht="15">
      <c r="A220" s="62"/>
      <c r="B220" s="63">
        <v>84</v>
      </c>
      <c r="C220" s="62" t="s">
        <v>182</v>
      </c>
      <c r="D220" s="64"/>
      <c r="E220" s="72"/>
      <c r="F220" s="72">
        <f aca="true" t="shared" si="42" ref="F220:H221">F221</f>
        <v>1000</v>
      </c>
      <c r="G220" s="72">
        <f t="shared" si="42"/>
        <v>599000</v>
      </c>
      <c r="H220" s="72">
        <f t="shared" si="42"/>
        <v>600000</v>
      </c>
      <c r="I220" s="66"/>
    </row>
    <row r="221" spans="1:9" ht="15">
      <c r="A221" s="62"/>
      <c r="B221" s="67">
        <v>844</v>
      </c>
      <c r="C221" s="62" t="s">
        <v>183</v>
      </c>
      <c r="D221" s="64"/>
      <c r="E221" s="72"/>
      <c r="F221" s="72">
        <f t="shared" si="42"/>
        <v>1000</v>
      </c>
      <c r="G221" s="72">
        <f t="shared" si="42"/>
        <v>599000</v>
      </c>
      <c r="H221" s="72">
        <f t="shared" si="42"/>
        <v>600000</v>
      </c>
      <c r="I221" s="66"/>
    </row>
    <row r="222" spans="1:9" ht="15">
      <c r="A222" s="3"/>
      <c r="B222" s="3">
        <v>8441</v>
      </c>
      <c r="C222" s="3" t="s">
        <v>184</v>
      </c>
      <c r="D222" s="68"/>
      <c r="E222" s="69"/>
      <c r="F222" s="69">
        <v>1000</v>
      </c>
      <c r="G222" s="70">
        <f>H222-F222</f>
        <v>599000</v>
      </c>
      <c r="H222" s="69">
        <v>600000</v>
      </c>
      <c r="I222" s="71">
        <f>G222/F222</f>
        <v>599</v>
      </c>
    </row>
    <row r="228" spans="1:7" ht="15">
      <c r="A228" s="165" t="s">
        <v>185</v>
      </c>
      <c r="B228" s="165" t="s">
        <v>186</v>
      </c>
      <c r="C228" s="3"/>
      <c r="D228" s="68"/>
      <c r="E228" s="69"/>
      <c r="F228" s="8"/>
      <c r="G228" s="74"/>
    </row>
    <row r="229" spans="1:7" ht="15">
      <c r="A229" s="169"/>
      <c r="B229" s="169"/>
      <c r="C229" s="169"/>
      <c r="D229" s="104"/>
      <c r="E229" s="35"/>
      <c r="F229" s="8"/>
      <c r="G229" s="69"/>
    </row>
    <row r="230" spans="1:7" ht="15">
      <c r="A230" s="8"/>
      <c r="B230" s="105"/>
      <c r="C230" s="106" t="s">
        <v>187</v>
      </c>
      <c r="D230" s="106"/>
      <c r="E230" s="35"/>
      <c r="F230" s="8"/>
      <c r="G230" s="69"/>
    </row>
    <row r="231" spans="1:7" ht="15">
      <c r="A231" s="8"/>
      <c r="B231" s="8"/>
      <c r="C231" s="95"/>
      <c r="D231" s="8"/>
      <c r="E231" s="35"/>
      <c r="F231" s="8"/>
      <c r="G231" s="8"/>
    </row>
    <row r="232" spans="1:7" ht="15">
      <c r="A232" s="107"/>
      <c r="B232" s="8" t="s">
        <v>188</v>
      </c>
      <c r="C232" s="8"/>
      <c r="D232" s="8"/>
      <c r="E232" s="35"/>
      <c r="F232" s="108"/>
      <c r="G232" s="45"/>
    </row>
    <row r="233" spans="1:7" ht="15">
      <c r="A233" s="107"/>
      <c r="B233" s="45"/>
      <c r="C233" s="109"/>
      <c r="D233" s="108"/>
      <c r="E233" s="110"/>
      <c r="F233" s="108"/>
      <c r="G233" s="45"/>
    </row>
    <row r="234" spans="1:7" ht="15">
      <c r="A234" s="107"/>
      <c r="B234" s="45"/>
      <c r="C234" s="109"/>
      <c r="D234" s="108"/>
      <c r="E234" s="110"/>
      <c r="F234" s="108"/>
      <c r="G234" s="45"/>
    </row>
    <row r="235" spans="1:7" ht="15">
      <c r="A235" s="19" t="s">
        <v>33</v>
      </c>
      <c r="B235" s="19"/>
      <c r="C235" s="19"/>
      <c r="D235" s="19"/>
      <c r="E235" s="10"/>
      <c r="F235" s="10"/>
      <c r="G235" s="19"/>
    </row>
    <row r="236" spans="1:7" ht="15">
      <c r="A236" s="19" t="s">
        <v>34</v>
      </c>
      <c r="B236" s="47"/>
      <c r="C236" s="47"/>
      <c r="D236" s="47"/>
      <c r="E236" s="10" t="s">
        <v>35</v>
      </c>
      <c r="F236" s="10" t="s">
        <v>7</v>
      </c>
      <c r="G236" s="10" t="s">
        <v>189</v>
      </c>
    </row>
    <row r="237" spans="1:7" ht="15">
      <c r="A237" s="19" t="s">
        <v>37</v>
      </c>
      <c r="B237" s="47" t="s">
        <v>190</v>
      </c>
      <c r="C237" s="47"/>
      <c r="D237" s="47"/>
      <c r="E237" s="10">
        <v>2020</v>
      </c>
      <c r="F237" s="10" t="s">
        <v>39</v>
      </c>
      <c r="G237" s="10">
        <v>2020</v>
      </c>
    </row>
    <row r="238" spans="1:7" ht="15">
      <c r="A238" s="19" t="s">
        <v>41</v>
      </c>
      <c r="B238" s="19"/>
      <c r="C238" s="19"/>
      <c r="D238" s="19"/>
      <c r="E238" s="10" t="s">
        <v>42</v>
      </c>
      <c r="F238" s="97"/>
      <c r="G238" s="10"/>
    </row>
    <row r="239" spans="1:7" ht="15">
      <c r="A239" s="48">
        <v>1</v>
      </c>
      <c r="B239" s="48"/>
      <c r="C239" s="49">
        <v>2</v>
      </c>
      <c r="D239" s="48"/>
      <c r="E239" s="49">
        <v>3</v>
      </c>
      <c r="F239" s="50"/>
      <c r="G239" s="51"/>
    </row>
    <row r="240" spans="1:7" ht="15">
      <c r="A240" s="62" t="s">
        <v>191</v>
      </c>
      <c r="B240" s="62"/>
      <c r="C240" s="62"/>
      <c r="D240" s="62"/>
      <c r="E240" s="72">
        <f>E242+E246</f>
        <v>180000</v>
      </c>
      <c r="F240" s="72"/>
      <c r="G240" s="72">
        <f>G242+G246</f>
        <v>115000</v>
      </c>
    </row>
    <row r="241" spans="1:7" ht="15">
      <c r="A241" s="111" t="s">
        <v>192</v>
      </c>
      <c r="B241" s="111"/>
      <c r="C241" s="111"/>
      <c r="D241" s="111"/>
      <c r="E241" s="112">
        <f aca="true" t="shared" si="43" ref="E241:G243">E242</f>
        <v>100000</v>
      </c>
      <c r="F241" s="112"/>
      <c r="G241" s="112">
        <f t="shared" si="43"/>
        <v>60000</v>
      </c>
    </row>
    <row r="242" spans="1:7" ht="15">
      <c r="A242" s="113"/>
      <c r="B242" s="114">
        <v>32</v>
      </c>
      <c r="C242" s="113" t="s">
        <v>193</v>
      </c>
      <c r="D242" s="113"/>
      <c r="E242" s="115">
        <f t="shared" si="43"/>
        <v>100000</v>
      </c>
      <c r="F242" s="115"/>
      <c r="G242" s="115">
        <f t="shared" si="43"/>
        <v>60000</v>
      </c>
    </row>
    <row r="243" spans="1:7" ht="15">
      <c r="A243" s="113"/>
      <c r="B243" s="12">
        <v>329</v>
      </c>
      <c r="C243" s="113" t="s">
        <v>194</v>
      </c>
      <c r="D243" s="113"/>
      <c r="E243" s="115">
        <f t="shared" si="43"/>
        <v>100000</v>
      </c>
      <c r="F243" s="115"/>
      <c r="G243" s="115">
        <f t="shared" si="43"/>
        <v>60000</v>
      </c>
    </row>
    <row r="244" spans="1:7" ht="15">
      <c r="A244" s="3"/>
      <c r="B244" s="75">
        <v>3291</v>
      </c>
      <c r="C244" s="3" t="s">
        <v>194</v>
      </c>
      <c r="D244" s="3"/>
      <c r="E244" s="74">
        <v>100000</v>
      </c>
      <c r="F244" s="70">
        <f>G244-E244</f>
        <v>-40000</v>
      </c>
      <c r="G244" s="74">
        <v>60000</v>
      </c>
    </row>
    <row r="245" spans="1:7" ht="15">
      <c r="A245" s="111" t="s">
        <v>195</v>
      </c>
      <c r="B245" s="111"/>
      <c r="C245" s="111"/>
      <c r="D245" s="111"/>
      <c r="E245" s="112">
        <f aca="true" t="shared" si="44" ref="E245:G247">E246</f>
        <v>80000</v>
      </c>
      <c r="F245" s="112"/>
      <c r="G245" s="112">
        <f t="shared" si="44"/>
        <v>55000</v>
      </c>
    </row>
    <row r="246" spans="1:7" ht="15">
      <c r="A246" s="113"/>
      <c r="B246" s="114">
        <v>32</v>
      </c>
      <c r="C246" s="113" t="s">
        <v>193</v>
      </c>
      <c r="D246" s="113"/>
      <c r="E246" s="115">
        <f t="shared" si="44"/>
        <v>80000</v>
      </c>
      <c r="F246" s="115"/>
      <c r="G246" s="115">
        <f t="shared" si="44"/>
        <v>55000</v>
      </c>
    </row>
    <row r="247" spans="1:7" ht="15">
      <c r="A247" s="113"/>
      <c r="B247" s="12">
        <v>329</v>
      </c>
      <c r="C247" s="113" t="s">
        <v>196</v>
      </c>
      <c r="D247" s="113"/>
      <c r="E247" s="115">
        <f t="shared" si="44"/>
        <v>80000</v>
      </c>
      <c r="F247" s="115"/>
      <c r="G247" s="115">
        <f t="shared" si="44"/>
        <v>55000</v>
      </c>
    </row>
    <row r="248" spans="1:7" ht="15">
      <c r="A248" s="3"/>
      <c r="B248" s="75">
        <v>3293</v>
      </c>
      <c r="C248" s="3" t="s">
        <v>197</v>
      </c>
      <c r="D248" s="3"/>
      <c r="E248" s="74">
        <v>80000</v>
      </c>
      <c r="F248" s="70">
        <f>G248-E248</f>
        <v>-25000</v>
      </c>
      <c r="G248" s="74">
        <v>55000</v>
      </c>
    </row>
    <row r="249" spans="1:7" ht="15">
      <c r="A249" s="3"/>
      <c r="B249" s="75"/>
      <c r="C249" s="3"/>
      <c r="D249" s="3"/>
      <c r="E249" s="3"/>
      <c r="F249" s="3"/>
      <c r="G249" s="95"/>
    </row>
    <row r="250" spans="1:7" ht="15">
      <c r="A250" s="3"/>
      <c r="B250" s="75"/>
      <c r="C250" s="3"/>
      <c r="D250" s="3"/>
      <c r="E250" s="3"/>
      <c r="F250" s="3"/>
      <c r="G250" s="95"/>
    </row>
    <row r="251" spans="1:7" ht="15">
      <c r="A251" s="19" t="s">
        <v>33</v>
      </c>
      <c r="B251" s="19"/>
      <c r="C251" s="19"/>
      <c r="D251" s="19"/>
      <c r="E251" s="10"/>
      <c r="F251" s="10"/>
      <c r="G251" s="19"/>
    </row>
    <row r="252" spans="1:7" ht="15">
      <c r="A252" s="19" t="s">
        <v>34</v>
      </c>
      <c r="B252" s="47"/>
      <c r="C252" s="47"/>
      <c r="D252" s="47"/>
      <c r="E252" s="10" t="s">
        <v>35</v>
      </c>
      <c r="F252" s="10"/>
      <c r="G252" s="10"/>
    </row>
    <row r="253" spans="1:7" ht="15">
      <c r="A253" s="19" t="s">
        <v>37</v>
      </c>
      <c r="B253" s="47" t="s">
        <v>190</v>
      </c>
      <c r="C253" s="47"/>
      <c r="D253" s="47"/>
      <c r="E253" s="10">
        <v>2020</v>
      </c>
      <c r="F253" s="10"/>
      <c r="G253" s="10"/>
    </row>
    <row r="254" spans="1:7" ht="15">
      <c r="A254" s="19" t="s">
        <v>41</v>
      </c>
      <c r="B254" s="19"/>
      <c r="C254" s="19"/>
      <c r="D254" s="19"/>
      <c r="E254" s="10" t="s">
        <v>42</v>
      </c>
      <c r="F254" s="97"/>
      <c r="G254" s="10"/>
    </row>
    <row r="255" spans="1:7" ht="15">
      <c r="A255" s="48">
        <v>1</v>
      </c>
      <c r="B255" s="48"/>
      <c r="C255" s="49">
        <v>2</v>
      </c>
      <c r="D255" s="48"/>
      <c r="E255" s="49">
        <v>3</v>
      </c>
      <c r="F255" s="50"/>
      <c r="G255" s="51"/>
    </row>
    <row r="256" spans="1:7" ht="15">
      <c r="A256" s="62" t="s">
        <v>198</v>
      </c>
      <c r="B256" s="62"/>
      <c r="C256" s="62"/>
      <c r="D256" s="62"/>
      <c r="E256" s="73">
        <f>E257+E320</f>
        <v>3668406</v>
      </c>
      <c r="F256" s="73"/>
      <c r="G256" s="73">
        <f>G257+G320</f>
        <v>4705100</v>
      </c>
    </row>
    <row r="257" spans="1:7" ht="15">
      <c r="A257" s="111" t="s">
        <v>199</v>
      </c>
      <c r="B257" s="111"/>
      <c r="C257" s="111"/>
      <c r="D257" s="111"/>
      <c r="E257" s="112">
        <f>E258+E269+E291+E298+E303+E308+E311</f>
        <v>3668406</v>
      </c>
      <c r="F257" s="112"/>
      <c r="G257" s="112">
        <f>G258+G269+G291+G298+G303+G308+G311</f>
        <v>4392100</v>
      </c>
    </row>
    <row r="258" spans="1:7" ht="15">
      <c r="A258" s="116"/>
      <c r="B258" s="117">
        <v>31</v>
      </c>
      <c r="C258" s="116" t="s">
        <v>200</v>
      </c>
      <c r="D258" s="116"/>
      <c r="E258" s="118">
        <f>E259+E261+E263</f>
        <v>1140000</v>
      </c>
      <c r="F258" s="118"/>
      <c r="G258" s="118">
        <f>G259+G261+G263</f>
        <v>1745000</v>
      </c>
    </row>
    <row r="259" spans="1:7" ht="15">
      <c r="A259" s="3"/>
      <c r="B259" s="12">
        <v>311</v>
      </c>
      <c r="C259" s="113" t="s">
        <v>201</v>
      </c>
      <c r="D259" s="113"/>
      <c r="E259" s="115">
        <f>E260</f>
        <v>900000</v>
      </c>
      <c r="F259" s="115"/>
      <c r="G259" s="115">
        <f>G260</f>
        <v>1384000</v>
      </c>
    </row>
    <row r="260" spans="1:7" ht="15">
      <c r="A260" s="3"/>
      <c r="B260" s="75">
        <v>3111</v>
      </c>
      <c r="C260" s="3" t="s">
        <v>202</v>
      </c>
      <c r="D260" s="3"/>
      <c r="E260" s="74">
        <v>900000</v>
      </c>
      <c r="F260" s="70">
        <f>G260-E260</f>
        <v>484000</v>
      </c>
      <c r="G260" s="74">
        <v>1384000</v>
      </c>
    </row>
    <row r="261" spans="1:7" ht="15">
      <c r="A261" s="3"/>
      <c r="B261" s="12">
        <v>312</v>
      </c>
      <c r="C261" s="113" t="s">
        <v>203</v>
      </c>
      <c r="D261" s="113"/>
      <c r="E261" s="115">
        <f>E262</f>
        <v>35500</v>
      </c>
      <c r="F261" s="115"/>
      <c r="G261" s="115">
        <f>G262</f>
        <v>133000</v>
      </c>
    </row>
    <row r="262" spans="1:7" ht="15">
      <c r="A262" s="3"/>
      <c r="B262" s="75">
        <v>3121</v>
      </c>
      <c r="C262" s="3" t="s">
        <v>203</v>
      </c>
      <c r="D262" s="3"/>
      <c r="E262" s="74">
        <v>35500</v>
      </c>
      <c r="F262" s="70">
        <f>G262-E262</f>
        <v>97500</v>
      </c>
      <c r="G262" s="74">
        <v>133000</v>
      </c>
    </row>
    <row r="263" spans="1:7" ht="15">
      <c r="A263" s="3"/>
      <c r="B263" s="12">
        <v>313</v>
      </c>
      <c r="C263" s="113" t="s">
        <v>204</v>
      </c>
      <c r="D263" s="113"/>
      <c r="E263" s="115">
        <f>SUM(E264:E268)</f>
        <v>204500</v>
      </c>
      <c r="F263" s="115"/>
      <c r="G263" s="115">
        <f>SUM(G264:G268)</f>
        <v>228000</v>
      </c>
    </row>
    <row r="264" spans="1:7" ht="15">
      <c r="A264" s="3"/>
      <c r="B264" s="75">
        <v>3132</v>
      </c>
      <c r="C264" s="3" t="s">
        <v>205</v>
      </c>
      <c r="D264" s="3"/>
      <c r="E264" s="74">
        <v>204500</v>
      </c>
      <c r="F264" s="70">
        <f>G264-E264</f>
        <v>23500</v>
      </c>
      <c r="G264" s="74">
        <v>228000</v>
      </c>
    </row>
    <row r="265" spans="1:7" ht="15">
      <c r="A265" s="3"/>
      <c r="B265" s="75"/>
      <c r="C265" s="3"/>
      <c r="D265" s="3"/>
      <c r="E265" s="74"/>
      <c r="F265" s="70"/>
      <c r="G265" s="74"/>
    </row>
    <row r="266" spans="1:7" ht="15">
      <c r="A266" s="3"/>
      <c r="B266" s="75"/>
      <c r="C266" s="3"/>
      <c r="D266" s="3"/>
      <c r="E266" s="74"/>
      <c r="F266" s="70"/>
      <c r="G266" s="74"/>
    </row>
    <row r="267" spans="1:7" ht="15">
      <c r="A267" s="3"/>
      <c r="B267" s="75"/>
      <c r="C267" s="3"/>
      <c r="D267" s="3"/>
      <c r="E267" s="74"/>
      <c r="F267" s="70"/>
      <c r="G267" s="74"/>
    </row>
    <row r="268" spans="1:7" ht="15">
      <c r="A268" s="3"/>
      <c r="B268" s="75"/>
      <c r="C268" s="3"/>
      <c r="D268" s="3"/>
      <c r="E268" s="74"/>
      <c r="F268" s="74"/>
      <c r="G268" s="74"/>
    </row>
    <row r="269" spans="1:7" ht="15">
      <c r="A269" s="116"/>
      <c r="B269" s="117">
        <v>32</v>
      </c>
      <c r="C269" s="116" t="s">
        <v>193</v>
      </c>
      <c r="D269" s="116"/>
      <c r="E269" s="118">
        <f>E270+E275+E280+E287</f>
        <v>1433406</v>
      </c>
      <c r="F269" s="118"/>
      <c r="G269" s="118">
        <f>G270+G275+G280+G287</f>
        <v>1819000</v>
      </c>
    </row>
    <row r="270" spans="1:7" ht="15">
      <c r="A270" s="3"/>
      <c r="B270" s="12">
        <v>321</v>
      </c>
      <c r="C270" s="113" t="s">
        <v>206</v>
      </c>
      <c r="D270" s="113"/>
      <c r="E270" s="115">
        <f>SUM(E271:E274)</f>
        <v>141456</v>
      </c>
      <c r="F270" s="115"/>
      <c r="G270" s="115">
        <f>SUM(G271:G274)</f>
        <v>93000</v>
      </c>
    </row>
    <row r="271" spans="1:7" ht="15">
      <c r="A271" s="3"/>
      <c r="B271" s="75">
        <v>3211</v>
      </c>
      <c r="C271" s="3" t="s">
        <v>207</v>
      </c>
      <c r="D271" s="3"/>
      <c r="E271" s="74">
        <v>50000</v>
      </c>
      <c r="F271" s="70">
        <f aca="true" t="shared" si="45" ref="F271:F290">G271-E271</f>
        <v>-15000</v>
      </c>
      <c r="G271" s="74">
        <v>35000</v>
      </c>
    </row>
    <row r="272" spans="1:7" ht="15">
      <c r="A272" s="3"/>
      <c r="B272" s="75">
        <v>3212</v>
      </c>
      <c r="C272" s="3" t="s">
        <v>208</v>
      </c>
      <c r="D272" s="3"/>
      <c r="E272" s="74">
        <v>61456</v>
      </c>
      <c r="F272" s="70">
        <f t="shared" si="45"/>
        <v>-25456</v>
      </c>
      <c r="G272" s="74">
        <v>36000</v>
      </c>
    </row>
    <row r="273" spans="1:7" ht="15">
      <c r="A273" s="3"/>
      <c r="B273" s="75"/>
      <c r="C273" s="3"/>
      <c r="D273" s="3"/>
      <c r="E273" s="74">
        <v>0</v>
      </c>
      <c r="F273" s="70">
        <f t="shared" si="45"/>
        <v>0</v>
      </c>
      <c r="G273" s="74">
        <v>0</v>
      </c>
    </row>
    <row r="274" spans="1:7" ht="15">
      <c r="A274" s="3"/>
      <c r="B274" s="75">
        <v>3213</v>
      </c>
      <c r="C274" s="3" t="s">
        <v>209</v>
      </c>
      <c r="D274" s="3"/>
      <c r="E274" s="74">
        <v>30000</v>
      </c>
      <c r="F274" s="70">
        <f t="shared" si="45"/>
        <v>-8000</v>
      </c>
      <c r="G274" s="74">
        <v>22000</v>
      </c>
    </row>
    <row r="275" spans="1:7" ht="15">
      <c r="A275" s="3"/>
      <c r="B275" s="12">
        <v>322</v>
      </c>
      <c r="C275" s="113" t="s">
        <v>210</v>
      </c>
      <c r="D275" s="113"/>
      <c r="E275" s="115">
        <f>SUM(E276:E279)</f>
        <v>262000</v>
      </c>
      <c r="F275" s="115"/>
      <c r="G275" s="115">
        <f>SUM(G276:G279)</f>
        <v>521000</v>
      </c>
    </row>
    <row r="276" spans="1:7" ht="15">
      <c r="A276" s="3"/>
      <c r="B276" s="75">
        <v>3221</v>
      </c>
      <c r="C276" s="3" t="s">
        <v>211</v>
      </c>
      <c r="D276" s="3"/>
      <c r="E276" s="74">
        <v>50000</v>
      </c>
      <c r="F276" s="70">
        <f t="shared" si="45"/>
        <v>176000</v>
      </c>
      <c r="G276" s="74">
        <v>226000</v>
      </c>
    </row>
    <row r="277" spans="1:7" ht="15">
      <c r="A277" s="3"/>
      <c r="B277" s="75">
        <v>3222</v>
      </c>
      <c r="C277" s="3" t="s">
        <v>212</v>
      </c>
      <c r="D277" s="3"/>
      <c r="E277" s="74">
        <v>2000</v>
      </c>
      <c r="F277" s="70">
        <f t="shared" si="45"/>
        <v>79000</v>
      </c>
      <c r="G277" s="74">
        <v>81000</v>
      </c>
    </row>
    <row r="278" spans="1:7" ht="15">
      <c r="A278" s="3"/>
      <c r="B278" s="75">
        <v>3223</v>
      </c>
      <c r="C278" s="3" t="s">
        <v>213</v>
      </c>
      <c r="D278" s="3"/>
      <c r="E278" s="74">
        <v>200000</v>
      </c>
      <c r="F278" s="70">
        <f t="shared" si="45"/>
        <v>-34000</v>
      </c>
      <c r="G278" s="74">
        <v>166000</v>
      </c>
    </row>
    <row r="279" spans="1:7" ht="15">
      <c r="A279" s="3"/>
      <c r="B279" s="75">
        <v>3225</v>
      </c>
      <c r="C279" s="3" t="s">
        <v>214</v>
      </c>
      <c r="D279" s="3"/>
      <c r="E279" s="74">
        <v>10000</v>
      </c>
      <c r="F279" s="70">
        <f t="shared" si="45"/>
        <v>38000</v>
      </c>
      <c r="G279" s="74">
        <v>48000</v>
      </c>
    </row>
    <row r="280" spans="1:7" ht="15">
      <c r="A280" s="3"/>
      <c r="B280" s="12">
        <v>323</v>
      </c>
      <c r="C280" s="113" t="s">
        <v>215</v>
      </c>
      <c r="D280" s="113"/>
      <c r="E280" s="115">
        <f>SUM(E281:E286)</f>
        <v>660000</v>
      </c>
      <c r="F280" s="115"/>
      <c r="G280" s="115">
        <f>SUM(G281:G286)</f>
        <v>985000</v>
      </c>
    </row>
    <row r="281" spans="1:7" ht="15">
      <c r="A281" s="3"/>
      <c r="B281" s="75">
        <v>3231</v>
      </c>
      <c r="C281" s="3" t="s">
        <v>216</v>
      </c>
      <c r="D281" s="3"/>
      <c r="E281" s="74">
        <v>100000</v>
      </c>
      <c r="F281" s="70">
        <f t="shared" si="45"/>
        <v>-10000</v>
      </c>
      <c r="G281" s="74">
        <v>90000</v>
      </c>
    </row>
    <row r="282" spans="1:7" ht="15">
      <c r="A282" s="3"/>
      <c r="B282" s="75">
        <v>3233</v>
      </c>
      <c r="C282" s="3" t="s">
        <v>217</v>
      </c>
      <c r="D282" s="3"/>
      <c r="E282" s="74">
        <v>150000</v>
      </c>
      <c r="F282" s="70">
        <f t="shared" si="45"/>
        <v>-10000</v>
      </c>
      <c r="G282" s="74">
        <v>140000</v>
      </c>
    </row>
    <row r="283" spans="1:7" ht="15">
      <c r="A283" s="3"/>
      <c r="B283" s="75">
        <v>3234</v>
      </c>
      <c r="C283" s="3" t="s">
        <v>218</v>
      </c>
      <c r="D283" s="3"/>
      <c r="E283" s="74">
        <v>110000</v>
      </c>
      <c r="F283" s="70">
        <f t="shared" si="45"/>
        <v>0</v>
      </c>
      <c r="G283" s="74">
        <v>110000</v>
      </c>
    </row>
    <row r="284" spans="1:7" ht="15">
      <c r="A284" s="3"/>
      <c r="B284" s="75">
        <v>3237</v>
      </c>
      <c r="C284" s="3" t="s">
        <v>219</v>
      </c>
      <c r="D284" s="3"/>
      <c r="E284" s="74">
        <v>200000</v>
      </c>
      <c r="F284" s="70">
        <f t="shared" si="45"/>
        <v>400000</v>
      </c>
      <c r="G284" s="74">
        <v>600000</v>
      </c>
    </row>
    <row r="285" spans="1:7" ht="15">
      <c r="A285" s="3"/>
      <c r="B285" s="75">
        <v>3238</v>
      </c>
      <c r="C285" s="3" t="s">
        <v>220</v>
      </c>
      <c r="D285" s="3"/>
      <c r="E285" s="74">
        <v>50000</v>
      </c>
      <c r="F285" s="70">
        <f t="shared" si="45"/>
        <v>-40000</v>
      </c>
      <c r="G285" s="74">
        <v>10000</v>
      </c>
    </row>
    <row r="286" spans="1:7" ht="15">
      <c r="A286" s="3"/>
      <c r="B286" s="75">
        <v>3239</v>
      </c>
      <c r="C286" s="3" t="s">
        <v>221</v>
      </c>
      <c r="D286" s="3"/>
      <c r="E286" s="74">
        <v>50000</v>
      </c>
      <c r="F286" s="70">
        <f t="shared" si="45"/>
        <v>-15000</v>
      </c>
      <c r="G286" s="74">
        <v>35000</v>
      </c>
    </row>
    <row r="287" spans="1:7" ht="15">
      <c r="A287" s="3"/>
      <c r="B287" s="12">
        <v>329</v>
      </c>
      <c r="C287" s="113" t="s">
        <v>194</v>
      </c>
      <c r="D287" s="113"/>
      <c r="E287" s="115">
        <f>SUM(E288:E290)</f>
        <v>369950</v>
      </c>
      <c r="F287" s="115"/>
      <c r="G287" s="115">
        <f>SUM(G288:G290)</f>
        <v>220000</v>
      </c>
    </row>
    <row r="288" spans="1:7" ht="15">
      <c r="A288" s="3"/>
      <c r="B288" s="75">
        <v>3292</v>
      </c>
      <c r="C288" s="3" t="s">
        <v>222</v>
      </c>
      <c r="D288" s="3"/>
      <c r="E288" s="74">
        <v>50000</v>
      </c>
      <c r="F288" s="70">
        <f t="shared" si="45"/>
        <v>-30000</v>
      </c>
      <c r="G288" s="74">
        <v>20000</v>
      </c>
    </row>
    <row r="289" spans="1:7" ht="15">
      <c r="A289" s="3"/>
      <c r="B289" s="75">
        <v>3293</v>
      </c>
      <c r="C289" s="3" t="s">
        <v>197</v>
      </c>
      <c r="D289" s="3"/>
      <c r="E289" s="74">
        <v>70000</v>
      </c>
      <c r="F289" s="70">
        <f t="shared" si="45"/>
        <v>-70000</v>
      </c>
      <c r="G289" s="74">
        <v>0</v>
      </c>
    </row>
    <row r="290" spans="1:7" ht="15">
      <c r="A290" s="3"/>
      <c r="B290" s="75">
        <v>3299</v>
      </c>
      <c r="C290" s="3" t="s">
        <v>194</v>
      </c>
      <c r="D290" s="3"/>
      <c r="E290" s="74">
        <v>249950</v>
      </c>
      <c r="F290" s="70">
        <f t="shared" si="45"/>
        <v>-49950</v>
      </c>
      <c r="G290" s="74">
        <v>200000</v>
      </c>
    </row>
    <row r="291" spans="1:7" ht="15">
      <c r="A291" s="116"/>
      <c r="B291" s="117">
        <v>34</v>
      </c>
      <c r="C291" s="116" t="s">
        <v>223</v>
      </c>
      <c r="D291" s="116"/>
      <c r="E291" s="118">
        <f>E292+E294</f>
        <v>170000</v>
      </c>
      <c r="F291" s="118"/>
      <c r="G291" s="118">
        <f>G292+G294</f>
        <v>107100</v>
      </c>
    </row>
    <row r="292" spans="1:7" ht="15">
      <c r="A292" s="3"/>
      <c r="B292" s="12">
        <v>342</v>
      </c>
      <c r="C292" s="113" t="s">
        <v>224</v>
      </c>
      <c r="D292" s="113"/>
      <c r="E292" s="115">
        <f>E293</f>
        <v>100000</v>
      </c>
      <c r="F292" s="115"/>
      <c r="G292" s="115">
        <f>G293</f>
        <v>75000</v>
      </c>
    </row>
    <row r="293" spans="1:7" ht="15">
      <c r="A293" s="3"/>
      <c r="B293" s="75">
        <v>3423</v>
      </c>
      <c r="C293" s="3" t="s">
        <v>225</v>
      </c>
      <c r="D293" s="3"/>
      <c r="E293" s="74">
        <v>100000</v>
      </c>
      <c r="F293" s="70">
        <f aca="true" t="shared" si="46" ref="F293">G293-E293</f>
        <v>-25000</v>
      </c>
      <c r="G293" s="74">
        <v>75000</v>
      </c>
    </row>
    <row r="294" spans="1:7" ht="15">
      <c r="A294" s="3"/>
      <c r="B294" s="12">
        <v>343</v>
      </c>
      <c r="C294" s="113" t="s">
        <v>226</v>
      </c>
      <c r="D294" s="113"/>
      <c r="E294" s="115">
        <f>SUM(E295:E297)</f>
        <v>70000</v>
      </c>
      <c r="F294" s="115"/>
      <c r="G294" s="115">
        <f>SUM(G295:G297)</f>
        <v>32100</v>
      </c>
    </row>
    <row r="295" spans="1:7" ht="15">
      <c r="A295" s="3"/>
      <c r="B295" s="75">
        <v>3431</v>
      </c>
      <c r="C295" s="3" t="s">
        <v>227</v>
      </c>
      <c r="D295" s="3"/>
      <c r="E295" s="74">
        <v>50000</v>
      </c>
      <c r="F295" s="70">
        <f aca="true" t="shared" si="47" ref="F295:F297">G295-E295</f>
        <v>-20000</v>
      </c>
      <c r="G295" s="74">
        <v>30000</v>
      </c>
    </row>
    <row r="296" spans="1:7" ht="15">
      <c r="A296" s="3"/>
      <c r="B296" s="75">
        <v>3433</v>
      </c>
      <c r="C296" s="3" t="s">
        <v>228</v>
      </c>
      <c r="D296" s="3"/>
      <c r="E296" s="74">
        <v>15000</v>
      </c>
      <c r="F296" s="70">
        <f t="shared" si="47"/>
        <v>-13000</v>
      </c>
      <c r="G296" s="74">
        <v>2000</v>
      </c>
    </row>
    <row r="297" spans="1:7" ht="15">
      <c r="A297" s="3"/>
      <c r="B297" s="75">
        <v>3434</v>
      </c>
      <c r="C297" s="3" t="s">
        <v>229</v>
      </c>
      <c r="D297" s="3"/>
      <c r="E297" s="74">
        <v>5000</v>
      </c>
      <c r="F297" s="70">
        <f t="shared" si="47"/>
        <v>-4900</v>
      </c>
      <c r="G297" s="74">
        <v>100</v>
      </c>
    </row>
    <row r="298" spans="1:7" ht="15">
      <c r="A298" s="116"/>
      <c r="B298" s="117">
        <v>35</v>
      </c>
      <c r="C298" s="116" t="s">
        <v>230</v>
      </c>
      <c r="D298" s="116"/>
      <c r="E298" s="118">
        <f>E299</f>
        <v>100000</v>
      </c>
      <c r="F298" s="118"/>
      <c r="G298" s="118">
        <f>G299</f>
        <v>130000</v>
      </c>
    </row>
    <row r="299" spans="1:7" ht="15">
      <c r="A299" s="3"/>
      <c r="B299" s="12">
        <v>352</v>
      </c>
      <c r="C299" s="113" t="s">
        <v>231</v>
      </c>
      <c r="D299" s="113"/>
      <c r="E299" s="115">
        <f>SUM(E300:E302)</f>
        <v>100000</v>
      </c>
      <c r="F299" s="115"/>
      <c r="G299" s="115">
        <f>SUM(G300:G302)</f>
        <v>130000</v>
      </c>
    </row>
    <row r="300" spans="1:7" ht="15">
      <c r="A300" s="3"/>
      <c r="B300" s="75">
        <v>3523</v>
      </c>
      <c r="C300" s="3" t="s">
        <v>82</v>
      </c>
      <c r="D300" s="3"/>
      <c r="E300" s="74">
        <v>50000</v>
      </c>
      <c r="F300" s="70">
        <f aca="true" t="shared" si="48" ref="F300:F302">G300-E300</f>
        <v>70000</v>
      </c>
      <c r="G300" s="74">
        <v>120000</v>
      </c>
    </row>
    <row r="301" spans="1:7" ht="15">
      <c r="A301" s="3"/>
      <c r="B301" s="75">
        <v>3523</v>
      </c>
      <c r="C301" s="3" t="s">
        <v>232</v>
      </c>
      <c r="D301" s="3"/>
      <c r="E301" s="74">
        <v>30000</v>
      </c>
      <c r="F301" s="70">
        <f t="shared" si="48"/>
        <v>-20000</v>
      </c>
      <c r="G301" s="74">
        <v>10000</v>
      </c>
    </row>
    <row r="302" spans="1:7" ht="15">
      <c r="A302" s="3"/>
      <c r="B302" s="75">
        <v>3523</v>
      </c>
      <c r="C302" s="3" t="s">
        <v>233</v>
      </c>
      <c r="D302" s="3"/>
      <c r="E302" s="74">
        <v>20000</v>
      </c>
      <c r="F302" s="70">
        <f t="shared" si="48"/>
        <v>-20000</v>
      </c>
      <c r="G302" s="74">
        <v>0</v>
      </c>
    </row>
    <row r="303" spans="1:7" ht="15">
      <c r="A303" s="116"/>
      <c r="B303" s="117">
        <v>36</v>
      </c>
      <c r="C303" s="116" t="s">
        <v>234</v>
      </c>
      <c r="D303" s="116"/>
      <c r="E303" s="118">
        <f>E304</f>
        <v>755000</v>
      </c>
      <c r="F303" s="118"/>
      <c r="G303" s="118">
        <f>G304</f>
        <v>431000</v>
      </c>
    </row>
    <row r="304" spans="1:7" ht="15">
      <c r="A304" s="3"/>
      <c r="B304" s="12">
        <v>363</v>
      </c>
      <c r="C304" s="113" t="s">
        <v>235</v>
      </c>
      <c r="D304" s="113"/>
      <c r="E304" s="115">
        <f>SUM(E305:E307)</f>
        <v>755000</v>
      </c>
      <c r="F304" s="115"/>
      <c r="G304" s="115">
        <f>SUM(G305:G307)</f>
        <v>431000</v>
      </c>
    </row>
    <row r="305" spans="1:7" ht="15">
      <c r="A305" s="3"/>
      <c r="B305" s="75">
        <v>3631</v>
      </c>
      <c r="C305" s="3" t="s">
        <v>236</v>
      </c>
      <c r="D305" s="3"/>
      <c r="E305" s="74">
        <v>170000</v>
      </c>
      <c r="F305" s="70">
        <f aca="true" t="shared" si="49" ref="F305:F307">G305-E305</f>
        <v>-170000</v>
      </c>
      <c r="G305" s="74">
        <v>0</v>
      </c>
    </row>
    <row r="306" spans="1:7" ht="15">
      <c r="A306" s="3"/>
      <c r="B306" s="75">
        <v>3631</v>
      </c>
      <c r="C306" s="3" t="s">
        <v>237</v>
      </c>
      <c r="D306" s="3"/>
      <c r="E306" s="74">
        <v>550000</v>
      </c>
      <c r="F306" s="70">
        <f t="shared" si="49"/>
        <v>-154000</v>
      </c>
      <c r="G306" s="74">
        <v>396000</v>
      </c>
    </row>
    <row r="307" spans="1:7" ht="15">
      <c r="A307" s="3"/>
      <c r="B307" s="75">
        <v>3631</v>
      </c>
      <c r="C307" s="3" t="s">
        <v>238</v>
      </c>
      <c r="D307" s="3"/>
      <c r="E307" s="74">
        <v>35000</v>
      </c>
      <c r="F307" s="70">
        <f t="shared" si="49"/>
        <v>0</v>
      </c>
      <c r="G307" s="74">
        <v>35000</v>
      </c>
    </row>
    <row r="308" spans="1:7" ht="15">
      <c r="A308" s="116"/>
      <c r="B308" s="117">
        <v>37</v>
      </c>
      <c r="C308" s="116" t="s">
        <v>239</v>
      </c>
      <c r="D308" s="116"/>
      <c r="E308" s="118">
        <f>E309</f>
        <v>50000</v>
      </c>
      <c r="F308" s="118"/>
      <c r="G308" s="118">
        <f>G309</f>
        <v>140000</v>
      </c>
    </row>
    <row r="309" spans="1:7" ht="15">
      <c r="A309" s="3"/>
      <c r="B309" s="12">
        <v>371</v>
      </c>
      <c r="C309" s="113" t="s">
        <v>240</v>
      </c>
      <c r="D309" s="113"/>
      <c r="E309" s="115">
        <f>E310</f>
        <v>50000</v>
      </c>
      <c r="F309" s="115"/>
      <c r="G309" s="115">
        <f>G310</f>
        <v>140000</v>
      </c>
    </row>
    <row r="310" spans="1:7" ht="15">
      <c r="A310" s="3"/>
      <c r="B310" s="75">
        <v>3711</v>
      </c>
      <c r="C310" s="3" t="s">
        <v>241</v>
      </c>
      <c r="D310" s="3"/>
      <c r="E310" s="74">
        <v>50000</v>
      </c>
      <c r="F310" s="70">
        <f aca="true" t="shared" si="50" ref="F310">G310-E310</f>
        <v>90000</v>
      </c>
      <c r="G310" s="74">
        <v>140000</v>
      </c>
    </row>
    <row r="311" spans="1:7" ht="15">
      <c r="A311" s="116"/>
      <c r="B311" s="117">
        <v>38</v>
      </c>
      <c r="C311" s="116" t="s">
        <v>242</v>
      </c>
      <c r="D311" s="116"/>
      <c r="E311" s="118">
        <f>E316+E314+E312</f>
        <v>20000</v>
      </c>
      <c r="F311" s="118"/>
      <c r="G311" s="118">
        <f>G316+G314+G312</f>
        <v>20000</v>
      </c>
    </row>
    <row r="312" spans="1:7" ht="15">
      <c r="A312" s="3"/>
      <c r="B312" s="12">
        <v>381</v>
      </c>
      <c r="C312" s="113" t="s">
        <v>97</v>
      </c>
      <c r="D312" s="113"/>
      <c r="E312" s="115">
        <f>E313</f>
        <v>0</v>
      </c>
      <c r="F312" s="115"/>
      <c r="G312" s="115">
        <f>G313</f>
        <v>0</v>
      </c>
    </row>
    <row r="313" spans="1:7" ht="15">
      <c r="A313" s="3"/>
      <c r="B313" s="75"/>
      <c r="C313" s="3"/>
      <c r="D313" s="3"/>
      <c r="E313" s="74">
        <v>0</v>
      </c>
      <c r="F313" s="74"/>
      <c r="G313" s="74"/>
    </row>
    <row r="314" spans="1:7" ht="15">
      <c r="A314" s="3"/>
      <c r="B314" s="12">
        <v>383</v>
      </c>
      <c r="C314" s="113" t="s">
        <v>243</v>
      </c>
      <c r="D314" s="119"/>
      <c r="E314" s="115">
        <f>E315</f>
        <v>1000</v>
      </c>
      <c r="F314" s="115"/>
      <c r="G314" s="115">
        <f>G315</f>
        <v>1000</v>
      </c>
    </row>
    <row r="315" spans="1:7" ht="15">
      <c r="A315" s="3"/>
      <c r="B315" s="3">
        <v>3831</v>
      </c>
      <c r="C315" s="3" t="s">
        <v>244</v>
      </c>
      <c r="D315" s="68"/>
      <c r="E315" s="74">
        <v>1000</v>
      </c>
      <c r="F315" s="70">
        <f aca="true" t="shared" si="51" ref="F315:F318">G315-E315</f>
        <v>0</v>
      </c>
      <c r="G315" s="74">
        <v>1000</v>
      </c>
    </row>
    <row r="316" spans="1:7" ht="15">
      <c r="A316" s="3"/>
      <c r="B316" s="12">
        <v>385</v>
      </c>
      <c r="C316" s="113" t="s">
        <v>245</v>
      </c>
      <c r="D316" s="113"/>
      <c r="E316" s="115">
        <f>SUM(E317:E318)</f>
        <v>19000</v>
      </c>
      <c r="F316" s="115"/>
      <c r="G316" s="115">
        <f>SUM(G317:G318)</f>
        <v>19000</v>
      </c>
    </row>
    <row r="317" spans="1:7" ht="15">
      <c r="A317" s="3"/>
      <c r="B317" s="75">
        <v>3851</v>
      </c>
      <c r="C317" s="3" t="s">
        <v>246</v>
      </c>
      <c r="D317" s="3"/>
      <c r="E317" s="74">
        <v>14000</v>
      </c>
      <c r="F317" s="70">
        <f t="shared" si="51"/>
        <v>0</v>
      </c>
      <c r="G317" s="74">
        <v>14000</v>
      </c>
    </row>
    <row r="318" spans="1:7" ht="15">
      <c r="A318" s="3"/>
      <c r="B318" s="75">
        <v>3859</v>
      </c>
      <c r="C318" s="3" t="s">
        <v>247</v>
      </c>
      <c r="D318" s="3"/>
      <c r="E318" s="74">
        <v>5000</v>
      </c>
      <c r="F318" s="70">
        <f t="shared" si="51"/>
        <v>0</v>
      </c>
      <c r="G318" s="74">
        <v>5000</v>
      </c>
    </row>
    <row r="319" spans="1:7" ht="15">
      <c r="A319" s="111" t="s">
        <v>248</v>
      </c>
      <c r="B319" s="111"/>
      <c r="C319" s="111"/>
      <c r="D319" s="111"/>
      <c r="E319" s="112">
        <v>0</v>
      </c>
      <c r="F319" s="112"/>
      <c r="G319" s="112">
        <v>0</v>
      </c>
    </row>
    <row r="320" spans="1:7" ht="15">
      <c r="A320" s="116"/>
      <c r="B320" s="117">
        <v>42</v>
      </c>
      <c r="C320" s="116" t="s">
        <v>249</v>
      </c>
      <c r="D320" s="116"/>
      <c r="E320" s="118">
        <f>E321+E326</f>
        <v>0</v>
      </c>
      <c r="F320" s="118"/>
      <c r="G320" s="118">
        <f>G321+G326</f>
        <v>313000</v>
      </c>
    </row>
    <row r="321" spans="1:7" ht="15">
      <c r="A321" s="3"/>
      <c r="B321" s="12">
        <v>422</v>
      </c>
      <c r="C321" s="113" t="s">
        <v>250</v>
      </c>
      <c r="D321" s="113"/>
      <c r="E321" s="115">
        <f>SUM(E322:E325)</f>
        <v>0</v>
      </c>
      <c r="F321" s="115"/>
      <c r="G321" s="115">
        <f>SUM(G322:G325)</f>
        <v>307000</v>
      </c>
    </row>
    <row r="322" spans="1:7" ht="15">
      <c r="A322" s="3"/>
      <c r="B322" s="75">
        <v>4221</v>
      </c>
      <c r="C322" s="3" t="s">
        <v>251</v>
      </c>
      <c r="D322" s="3"/>
      <c r="E322" s="74">
        <v>0</v>
      </c>
      <c r="F322" s="70">
        <f aca="true" t="shared" si="52" ref="F322:F325">G322-E322</f>
        <v>202000</v>
      </c>
      <c r="G322" s="74">
        <v>202000</v>
      </c>
    </row>
    <row r="323" spans="1:7" ht="15">
      <c r="A323" s="3"/>
      <c r="B323" s="75">
        <v>4222</v>
      </c>
      <c r="C323" s="3" t="s">
        <v>252</v>
      </c>
      <c r="D323" s="3"/>
      <c r="E323" s="74">
        <v>0</v>
      </c>
      <c r="F323" s="70">
        <f t="shared" si="52"/>
        <v>10000</v>
      </c>
      <c r="G323" s="74">
        <v>10000</v>
      </c>
    </row>
    <row r="324" spans="1:7" ht="15">
      <c r="A324" s="3"/>
      <c r="B324" s="75">
        <v>4223</v>
      </c>
      <c r="C324" s="3" t="s">
        <v>253</v>
      </c>
      <c r="D324" s="3"/>
      <c r="E324" s="74">
        <v>0</v>
      </c>
      <c r="F324" s="70">
        <f t="shared" si="52"/>
        <v>35000</v>
      </c>
      <c r="G324" s="74">
        <v>35000</v>
      </c>
    </row>
    <row r="325" spans="1:7" ht="15">
      <c r="A325" s="3"/>
      <c r="B325" s="75">
        <v>4227</v>
      </c>
      <c r="C325" s="3" t="s">
        <v>254</v>
      </c>
      <c r="D325" s="3"/>
      <c r="E325" s="74">
        <v>0</v>
      </c>
      <c r="F325" s="70">
        <f t="shared" si="52"/>
        <v>60000</v>
      </c>
      <c r="G325" s="74">
        <v>60000</v>
      </c>
    </row>
    <row r="326" spans="1:7" ht="15">
      <c r="A326" s="3"/>
      <c r="B326" s="12">
        <v>426</v>
      </c>
      <c r="C326" s="113" t="s">
        <v>255</v>
      </c>
      <c r="D326" s="113"/>
      <c r="E326" s="115">
        <f>E327</f>
        <v>0</v>
      </c>
      <c r="F326" s="115"/>
      <c r="G326" s="115">
        <f>G327</f>
        <v>6000</v>
      </c>
    </row>
    <row r="327" spans="1:7" ht="15" thickBot="1">
      <c r="A327" s="3"/>
      <c r="B327" s="75">
        <v>4262</v>
      </c>
      <c r="C327" s="3" t="s">
        <v>256</v>
      </c>
      <c r="D327" s="3"/>
      <c r="E327" s="74">
        <v>0</v>
      </c>
      <c r="F327" s="70">
        <f aca="true" t="shared" si="53" ref="F327">G327-E327</f>
        <v>6000</v>
      </c>
      <c r="G327" s="74">
        <v>6000</v>
      </c>
    </row>
    <row r="328" spans="1:7" ht="15" thickBot="1">
      <c r="A328" s="120" t="s">
        <v>257</v>
      </c>
      <c r="B328" s="121"/>
      <c r="C328" s="121"/>
      <c r="D328" s="121"/>
      <c r="E328" s="122">
        <f>E330+E338</f>
        <v>140000</v>
      </c>
      <c r="F328" s="122"/>
      <c r="G328" s="122">
        <f>G330+G338</f>
        <v>140000</v>
      </c>
    </row>
    <row r="329" spans="1:7" ht="15">
      <c r="A329" s="111" t="s">
        <v>258</v>
      </c>
      <c r="B329" s="111"/>
      <c r="C329" s="111"/>
      <c r="D329" s="111"/>
      <c r="E329" s="112"/>
      <c r="F329" s="112"/>
      <c r="G329" s="112"/>
    </row>
    <row r="330" spans="1:7" ht="15">
      <c r="A330" s="113"/>
      <c r="B330" s="114">
        <v>32</v>
      </c>
      <c r="C330" s="113" t="s">
        <v>193</v>
      </c>
      <c r="D330" s="113"/>
      <c r="E330" s="115">
        <f>E331+E334</f>
        <v>70000</v>
      </c>
      <c r="F330" s="115"/>
      <c r="G330" s="115">
        <f>G331+G334</f>
        <v>70000</v>
      </c>
    </row>
    <row r="331" spans="1:7" ht="15">
      <c r="A331" s="113"/>
      <c r="B331" s="12">
        <v>322</v>
      </c>
      <c r="C331" s="113" t="s">
        <v>210</v>
      </c>
      <c r="D331" s="113"/>
      <c r="E331" s="115">
        <f>SUM(E332:E333)</f>
        <v>30000</v>
      </c>
      <c r="F331" s="115"/>
      <c r="G331" s="115">
        <f>SUM(G332:G333)</f>
        <v>30000</v>
      </c>
    </row>
    <row r="332" spans="1:7" ht="15">
      <c r="A332" s="3"/>
      <c r="B332" s="75">
        <v>3224</v>
      </c>
      <c r="C332" s="3" t="s">
        <v>259</v>
      </c>
      <c r="D332" s="3"/>
      <c r="E332" s="74">
        <v>15000</v>
      </c>
      <c r="F332" s="70">
        <f aca="true" t="shared" si="54" ref="F332:F333">G332-E332</f>
        <v>0</v>
      </c>
      <c r="G332" s="74">
        <v>15000</v>
      </c>
    </row>
    <row r="333" spans="1:7" ht="15">
      <c r="A333" s="3"/>
      <c r="B333" s="75">
        <v>3224</v>
      </c>
      <c r="C333" s="3" t="s">
        <v>260</v>
      </c>
      <c r="D333" s="3"/>
      <c r="E333" s="74">
        <v>15000</v>
      </c>
      <c r="F333" s="70">
        <f t="shared" si="54"/>
        <v>0</v>
      </c>
      <c r="G333" s="74">
        <v>15000</v>
      </c>
    </row>
    <row r="334" spans="1:7" ht="15">
      <c r="A334" s="3"/>
      <c r="B334" s="12">
        <v>323</v>
      </c>
      <c r="C334" s="113" t="s">
        <v>215</v>
      </c>
      <c r="D334" s="113"/>
      <c r="E334" s="115">
        <f>SUM(E335:E336)</f>
        <v>40000</v>
      </c>
      <c r="F334" s="115"/>
      <c r="G334" s="115">
        <f>SUM(G335:G336)</f>
        <v>40000</v>
      </c>
    </row>
    <row r="335" spans="1:7" ht="15">
      <c r="A335" s="3"/>
      <c r="B335" s="75">
        <v>3232</v>
      </c>
      <c r="C335" s="3" t="s">
        <v>261</v>
      </c>
      <c r="D335" s="3"/>
      <c r="E335" s="74">
        <v>20000</v>
      </c>
      <c r="F335" s="70">
        <f aca="true" t="shared" si="55" ref="F335:F336">G335-E335</f>
        <v>0</v>
      </c>
      <c r="G335" s="74">
        <v>20000</v>
      </c>
    </row>
    <row r="336" spans="1:7" ht="15">
      <c r="A336" s="3"/>
      <c r="B336" s="75">
        <v>3232</v>
      </c>
      <c r="C336" s="3" t="s">
        <v>262</v>
      </c>
      <c r="D336" s="3"/>
      <c r="E336" s="74">
        <v>20000</v>
      </c>
      <c r="F336" s="70">
        <f t="shared" si="55"/>
        <v>0</v>
      </c>
      <c r="G336" s="74">
        <v>20000</v>
      </c>
    </row>
    <row r="337" spans="1:7" ht="15">
      <c r="A337" s="111" t="s">
        <v>263</v>
      </c>
      <c r="B337" s="111"/>
      <c r="C337" s="111"/>
      <c r="D337" s="111"/>
      <c r="E337" s="112"/>
      <c r="F337" s="112"/>
      <c r="G337" s="112"/>
    </row>
    <row r="338" spans="1:7" ht="15">
      <c r="A338" s="113"/>
      <c r="B338" s="114">
        <v>32</v>
      </c>
      <c r="C338" s="113" t="s">
        <v>193</v>
      </c>
      <c r="D338" s="113"/>
      <c r="E338" s="115">
        <f>E339</f>
        <v>70000</v>
      </c>
      <c r="F338" s="115"/>
      <c r="G338" s="115">
        <f>G339</f>
        <v>70000</v>
      </c>
    </row>
    <row r="339" spans="1:7" ht="15">
      <c r="A339" s="113"/>
      <c r="B339" s="12">
        <v>323</v>
      </c>
      <c r="C339" s="113" t="s">
        <v>215</v>
      </c>
      <c r="D339" s="113"/>
      <c r="E339" s="115">
        <f>E340</f>
        <v>70000</v>
      </c>
      <c r="F339" s="115"/>
      <c r="G339" s="115">
        <f>G340</f>
        <v>70000</v>
      </c>
    </row>
    <row r="340" spans="1:7" ht="15">
      <c r="A340" s="3"/>
      <c r="B340" s="75">
        <v>3234</v>
      </c>
      <c r="C340" s="3" t="s">
        <v>264</v>
      </c>
      <c r="D340" s="3"/>
      <c r="E340" s="74">
        <v>70000</v>
      </c>
      <c r="F340" s="70">
        <f aca="true" t="shared" si="56" ref="F340">G340-E340</f>
        <v>0</v>
      </c>
      <c r="G340" s="74">
        <v>70000</v>
      </c>
    </row>
    <row r="341" spans="1:7" ht="15">
      <c r="A341" s="3"/>
      <c r="B341" s="7"/>
      <c r="C341" s="3"/>
      <c r="D341" s="3"/>
      <c r="E341" s="74"/>
      <c r="F341" s="74"/>
      <c r="G341" s="74"/>
    </row>
    <row r="342" spans="1:7" ht="15" thickBot="1">
      <c r="A342" s="3"/>
      <c r="B342" s="75"/>
      <c r="C342" s="3"/>
      <c r="D342" s="3"/>
      <c r="E342" s="74"/>
      <c r="F342" s="74"/>
      <c r="G342" s="74"/>
    </row>
    <row r="343" spans="1:7" ht="15" thickBot="1">
      <c r="A343" s="123" t="s">
        <v>265</v>
      </c>
      <c r="B343" s="124"/>
      <c r="C343" s="125"/>
      <c r="D343" s="125"/>
      <c r="E343" s="126">
        <f>E345+E353+E361+E370+E380+E385</f>
        <v>1750000</v>
      </c>
      <c r="F343" s="126"/>
      <c r="G343" s="126">
        <f>G345+G353+G361+G370+G380+G385</f>
        <v>1500000</v>
      </c>
    </row>
    <row r="344" spans="1:7" ht="15">
      <c r="A344" s="3"/>
      <c r="B344" s="3"/>
      <c r="C344" s="3"/>
      <c r="D344" s="3"/>
      <c r="E344" s="74"/>
      <c r="F344" s="74"/>
      <c r="G344" s="74"/>
    </row>
    <row r="345" spans="1:7" ht="15">
      <c r="A345" s="111" t="s">
        <v>266</v>
      </c>
      <c r="B345" s="127"/>
      <c r="C345" s="111"/>
      <c r="D345" s="111"/>
      <c r="E345" s="112">
        <f>E346</f>
        <v>300000</v>
      </c>
      <c r="F345" s="112"/>
      <c r="G345" s="112">
        <f>G346</f>
        <v>60000</v>
      </c>
    </row>
    <row r="346" spans="1:7" ht="15">
      <c r="A346" s="113"/>
      <c r="B346" s="114">
        <v>32</v>
      </c>
      <c r="C346" s="113" t="s">
        <v>193</v>
      </c>
      <c r="D346" s="113"/>
      <c r="E346" s="115">
        <f>E347+E350</f>
        <v>300000</v>
      </c>
      <c r="F346" s="115"/>
      <c r="G346" s="115">
        <f>G347+G350</f>
        <v>60000</v>
      </c>
    </row>
    <row r="347" spans="1:7" ht="15">
      <c r="A347" s="113"/>
      <c r="B347" s="12">
        <v>322</v>
      </c>
      <c r="C347" s="113" t="s">
        <v>210</v>
      </c>
      <c r="D347" s="113"/>
      <c r="E347" s="115">
        <f>SUM(E348:E349)</f>
        <v>200000</v>
      </c>
      <c r="F347" s="115"/>
      <c r="G347" s="115">
        <f>SUM(G348:G349)</f>
        <v>0</v>
      </c>
    </row>
    <row r="348" spans="1:7" ht="15">
      <c r="A348" s="3"/>
      <c r="B348" s="75">
        <v>3223</v>
      </c>
      <c r="C348" s="3" t="s">
        <v>213</v>
      </c>
      <c r="D348" s="3"/>
      <c r="E348" s="74">
        <v>100000</v>
      </c>
      <c r="F348" s="70">
        <f aca="true" t="shared" si="57" ref="F348:F349">G348-E348</f>
        <v>-100000</v>
      </c>
      <c r="G348" s="74">
        <v>0</v>
      </c>
    </row>
    <row r="349" spans="1:7" ht="15">
      <c r="A349" s="3"/>
      <c r="B349" s="75">
        <v>3224</v>
      </c>
      <c r="C349" s="3" t="s">
        <v>259</v>
      </c>
      <c r="D349" s="3"/>
      <c r="E349" s="74">
        <v>100000</v>
      </c>
      <c r="F349" s="70">
        <f t="shared" si="57"/>
        <v>-100000</v>
      </c>
      <c r="G349" s="74">
        <v>0</v>
      </c>
    </row>
    <row r="350" spans="1:7" ht="15">
      <c r="A350" s="3"/>
      <c r="B350" s="12">
        <v>323</v>
      </c>
      <c r="C350" s="113" t="s">
        <v>215</v>
      </c>
      <c r="D350" s="113"/>
      <c r="E350" s="115">
        <f>E351</f>
        <v>100000</v>
      </c>
      <c r="F350" s="115"/>
      <c r="G350" s="115">
        <f>G351</f>
        <v>60000</v>
      </c>
    </row>
    <row r="351" spans="1:7" ht="15">
      <c r="A351" s="3"/>
      <c r="B351" s="75">
        <v>3232</v>
      </c>
      <c r="C351" s="3" t="s">
        <v>261</v>
      </c>
      <c r="D351" s="3"/>
      <c r="E351" s="74">
        <v>100000</v>
      </c>
      <c r="F351" s="70">
        <f aca="true" t="shared" si="58" ref="F351">G351-E351</f>
        <v>-40000</v>
      </c>
      <c r="G351" s="74">
        <v>60000</v>
      </c>
    </row>
    <row r="352" spans="1:7" ht="15">
      <c r="A352" s="3"/>
      <c r="B352" s="7"/>
      <c r="C352" s="3"/>
      <c r="D352" s="3"/>
      <c r="E352" s="74"/>
      <c r="F352" s="74"/>
      <c r="G352" s="74"/>
    </row>
    <row r="353" spans="1:7" ht="15">
      <c r="A353" s="111" t="s">
        <v>267</v>
      </c>
      <c r="B353" s="128"/>
      <c r="C353" s="111"/>
      <c r="D353" s="111"/>
      <c r="E353" s="112">
        <f>E354+E358</f>
        <v>300000</v>
      </c>
      <c r="F353" s="112"/>
      <c r="G353" s="112">
        <f>G354+G358</f>
        <v>140000</v>
      </c>
    </row>
    <row r="354" spans="1:7" ht="15">
      <c r="A354" s="113"/>
      <c r="B354" s="114">
        <v>32</v>
      </c>
      <c r="C354" s="113" t="s">
        <v>193</v>
      </c>
      <c r="D354" s="113"/>
      <c r="E354" s="115">
        <f>E355</f>
        <v>50000</v>
      </c>
      <c r="F354" s="115"/>
      <c r="G354" s="115">
        <f>G355+G358</f>
        <v>70000</v>
      </c>
    </row>
    <row r="355" spans="1:7" ht="15">
      <c r="A355" s="3"/>
      <c r="B355" s="12">
        <v>322</v>
      </c>
      <c r="C355" s="113" t="s">
        <v>210</v>
      </c>
      <c r="D355" s="113"/>
      <c r="E355" s="115">
        <f>E357</f>
        <v>50000</v>
      </c>
      <c r="F355" s="115"/>
      <c r="G355" s="115">
        <f>G357</f>
        <v>0</v>
      </c>
    </row>
    <row r="356" spans="1:7" ht="15">
      <c r="A356" s="3"/>
      <c r="B356" s="75"/>
      <c r="C356" s="3"/>
      <c r="D356" s="3"/>
      <c r="E356" s="74"/>
      <c r="F356" s="70">
        <f aca="true" t="shared" si="59" ref="F356:F357">G356-E356</f>
        <v>0</v>
      </c>
      <c r="G356" s="74"/>
    </row>
    <row r="357" spans="1:7" ht="15">
      <c r="A357" s="3"/>
      <c r="B357" s="75">
        <v>3224</v>
      </c>
      <c r="C357" s="3" t="s">
        <v>259</v>
      </c>
      <c r="D357" s="3"/>
      <c r="E357" s="74">
        <v>50000</v>
      </c>
      <c r="F357" s="70">
        <f t="shared" si="59"/>
        <v>-50000</v>
      </c>
      <c r="G357" s="74">
        <v>0</v>
      </c>
    </row>
    <row r="358" spans="1:7" ht="15">
      <c r="A358" s="3"/>
      <c r="B358" s="12">
        <v>323</v>
      </c>
      <c r="C358" s="113" t="s">
        <v>215</v>
      </c>
      <c r="D358" s="113"/>
      <c r="E358" s="115">
        <f>E359</f>
        <v>250000</v>
      </c>
      <c r="F358" s="115"/>
      <c r="G358" s="115">
        <f>G359</f>
        <v>70000</v>
      </c>
    </row>
    <row r="359" spans="1:7" ht="15">
      <c r="A359" s="3"/>
      <c r="B359" s="75">
        <v>3232</v>
      </c>
      <c r="C359" s="3" t="s">
        <v>261</v>
      </c>
      <c r="D359" s="3"/>
      <c r="E359" s="74">
        <v>250000</v>
      </c>
      <c r="F359" s="70">
        <f aca="true" t="shared" si="60" ref="F359">G359-E359</f>
        <v>-180000</v>
      </c>
      <c r="G359" s="74">
        <v>70000</v>
      </c>
    </row>
    <row r="360" spans="1:7" ht="15">
      <c r="A360" s="3"/>
      <c r="B360" s="75"/>
      <c r="C360" s="3"/>
      <c r="D360" s="3"/>
      <c r="E360" s="74"/>
      <c r="F360" s="74"/>
      <c r="G360" s="74"/>
    </row>
    <row r="361" spans="1:7" ht="15">
      <c r="A361" s="111" t="s">
        <v>268</v>
      </c>
      <c r="B361" s="129"/>
      <c r="C361" s="111"/>
      <c r="D361" s="111"/>
      <c r="E361" s="112">
        <f>E362</f>
        <v>200000</v>
      </c>
      <c r="F361" s="112"/>
      <c r="G361" s="112">
        <f>G362</f>
        <v>1100000</v>
      </c>
    </row>
    <row r="362" spans="1:7" ht="15">
      <c r="A362" s="113"/>
      <c r="B362" s="114">
        <v>32</v>
      </c>
      <c r="C362" s="113" t="s">
        <v>193</v>
      </c>
      <c r="D362" s="113"/>
      <c r="E362" s="115">
        <f>E363+E366</f>
        <v>200000</v>
      </c>
      <c r="F362" s="115"/>
      <c r="G362" s="115">
        <f>G363+G366</f>
        <v>1100000</v>
      </c>
    </row>
    <row r="363" spans="1:7" ht="15">
      <c r="A363" s="113"/>
      <c r="B363" s="12">
        <v>322</v>
      </c>
      <c r="C363" s="113" t="s">
        <v>210</v>
      </c>
      <c r="D363" s="113"/>
      <c r="E363" s="115">
        <f>SUM(E364:E365)</f>
        <v>100000</v>
      </c>
      <c r="F363" s="115"/>
      <c r="G363" s="115">
        <f>SUM(G364:G365)</f>
        <v>0</v>
      </c>
    </row>
    <row r="364" spans="1:7" ht="15">
      <c r="A364" s="3"/>
      <c r="B364" s="75">
        <v>3223</v>
      </c>
      <c r="C364" s="3" t="s">
        <v>213</v>
      </c>
      <c r="D364" s="3"/>
      <c r="E364" s="74">
        <v>50000</v>
      </c>
      <c r="F364" s="70">
        <f aca="true" t="shared" si="61" ref="F364:F365">G364-E364</f>
        <v>-50000</v>
      </c>
      <c r="G364" s="74">
        <v>0</v>
      </c>
    </row>
    <row r="365" spans="1:7" ht="15">
      <c r="A365" s="3"/>
      <c r="B365" s="75">
        <v>3224</v>
      </c>
      <c r="C365" s="3" t="s">
        <v>259</v>
      </c>
      <c r="D365" s="3"/>
      <c r="E365" s="74">
        <v>50000</v>
      </c>
      <c r="F365" s="70">
        <f t="shared" si="61"/>
        <v>-50000</v>
      </c>
      <c r="G365" s="74">
        <v>0</v>
      </c>
    </row>
    <row r="366" spans="1:7" ht="15">
      <c r="A366" s="3"/>
      <c r="B366" s="12">
        <v>323</v>
      </c>
      <c r="C366" s="113" t="s">
        <v>215</v>
      </c>
      <c r="D366" s="113"/>
      <c r="E366" s="115">
        <f>E367</f>
        <v>100000</v>
      </c>
      <c r="F366" s="115"/>
      <c r="G366" s="115">
        <f>G367</f>
        <v>1100000</v>
      </c>
    </row>
    <row r="367" spans="1:7" ht="15">
      <c r="A367" s="3"/>
      <c r="B367" s="75">
        <v>3232</v>
      </c>
      <c r="C367" s="3" t="s">
        <v>261</v>
      </c>
      <c r="D367" s="3"/>
      <c r="E367" s="74">
        <v>100000</v>
      </c>
      <c r="F367" s="70">
        <f aca="true" t="shared" si="62" ref="F367">G367-E367</f>
        <v>1000000</v>
      </c>
      <c r="G367" s="74">
        <v>1100000</v>
      </c>
    </row>
    <row r="368" spans="1:7" ht="15">
      <c r="A368" s="3"/>
      <c r="B368" s="4"/>
      <c r="C368" s="3"/>
      <c r="D368" s="3"/>
      <c r="E368" s="74"/>
      <c r="F368" s="74"/>
      <c r="G368" s="74"/>
    </row>
    <row r="369" spans="1:7" ht="15">
      <c r="A369" s="3"/>
      <c r="B369" s="4"/>
      <c r="C369" s="3"/>
      <c r="D369" s="3"/>
      <c r="E369" s="74"/>
      <c r="F369" s="74"/>
      <c r="G369" s="74"/>
    </row>
    <row r="370" spans="1:7" ht="15">
      <c r="A370" s="111" t="s">
        <v>269</v>
      </c>
      <c r="B370" s="129"/>
      <c r="C370" s="111"/>
      <c r="D370" s="111"/>
      <c r="E370" s="112">
        <f>E371</f>
        <v>100000</v>
      </c>
      <c r="F370" s="112"/>
      <c r="G370" s="112">
        <f>G371</f>
        <v>50000</v>
      </c>
    </row>
    <row r="371" spans="1:7" ht="15">
      <c r="A371" s="3"/>
      <c r="B371" s="114">
        <v>32</v>
      </c>
      <c r="C371" s="113" t="s">
        <v>193</v>
      </c>
      <c r="D371" s="113"/>
      <c r="E371" s="115">
        <f>E372+E376</f>
        <v>100000</v>
      </c>
      <c r="F371" s="115"/>
      <c r="G371" s="115">
        <f>G372+G376</f>
        <v>50000</v>
      </c>
    </row>
    <row r="372" spans="1:7" ht="15">
      <c r="A372" s="3"/>
      <c r="B372" s="12">
        <v>322</v>
      </c>
      <c r="C372" s="113" t="s">
        <v>210</v>
      </c>
      <c r="D372" s="113"/>
      <c r="E372" s="115">
        <f>E374</f>
        <v>50000</v>
      </c>
      <c r="F372" s="115"/>
      <c r="G372" s="115">
        <f>G374</f>
        <v>0</v>
      </c>
    </row>
    <row r="373" spans="1:7" ht="15">
      <c r="A373" s="3"/>
      <c r="B373" s="75"/>
      <c r="C373" s="3"/>
      <c r="D373" s="3"/>
      <c r="E373" s="74"/>
      <c r="F373" s="74"/>
      <c r="G373" s="74"/>
    </row>
    <row r="374" spans="1:7" ht="15">
      <c r="A374" s="3"/>
      <c r="B374" s="75">
        <v>3224</v>
      </c>
      <c r="C374" s="3" t="s">
        <v>259</v>
      </c>
      <c r="D374" s="3"/>
      <c r="E374" s="74">
        <v>50000</v>
      </c>
      <c r="F374" s="70">
        <f aca="true" t="shared" si="63" ref="F374">G374-E374</f>
        <v>-50000</v>
      </c>
      <c r="G374" s="74"/>
    </row>
    <row r="375" spans="1:7" ht="15">
      <c r="A375" s="3"/>
      <c r="B375" s="12">
        <v>323</v>
      </c>
      <c r="C375" s="113" t="s">
        <v>215</v>
      </c>
      <c r="D375" s="113"/>
      <c r="E375" s="115">
        <f>E376</f>
        <v>50000</v>
      </c>
      <c r="F375" s="115"/>
      <c r="G375" s="115">
        <f>G376</f>
        <v>50000</v>
      </c>
    </row>
    <row r="376" spans="1:7" ht="15">
      <c r="A376" s="3"/>
      <c r="B376" s="75">
        <v>3232</v>
      </c>
      <c r="C376" s="3" t="s">
        <v>261</v>
      </c>
      <c r="D376" s="3"/>
      <c r="E376" s="74">
        <v>50000</v>
      </c>
      <c r="F376" s="70">
        <f aca="true" t="shared" si="64" ref="F376">G376-E376</f>
        <v>0</v>
      </c>
      <c r="G376" s="74">
        <v>50000</v>
      </c>
    </row>
    <row r="377" spans="1:7" ht="15">
      <c r="A377" s="3"/>
      <c r="B377" s="75"/>
      <c r="C377" s="3"/>
      <c r="D377" s="3"/>
      <c r="E377" s="74"/>
      <c r="F377" s="70"/>
      <c r="G377" s="74"/>
    </row>
    <row r="378" spans="1:7" ht="15">
      <c r="A378" s="3"/>
      <c r="B378" s="75"/>
      <c r="C378" s="3"/>
      <c r="D378" s="3"/>
      <c r="E378" s="74"/>
      <c r="F378" s="70"/>
      <c r="G378" s="74"/>
    </row>
    <row r="379" spans="1:7" ht="15">
      <c r="A379" s="3"/>
      <c r="B379" s="75"/>
      <c r="C379" s="3"/>
      <c r="D379" s="3"/>
      <c r="E379" s="74"/>
      <c r="F379" s="74"/>
      <c r="G379" s="74"/>
    </row>
    <row r="380" spans="1:7" ht="15">
      <c r="A380" s="111" t="s">
        <v>270</v>
      </c>
      <c r="B380" s="128"/>
      <c r="C380" s="111"/>
      <c r="D380" s="111"/>
      <c r="E380" s="112">
        <f aca="true" t="shared" si="65" ref="E380:G382">E381</f>
        <v>800000</v>
      </c>
      <c r="F380" s="112"/>
      <c r="G380" s="112">
        <f t="shared" si="65"/>
        <v>60000</v>
      </c>
    </row>
    <row r="381" spans="1:7" ht="15">
      <c r="A381" s="113"/>
      <c r="B381" s="114">
        <v>32</v>
      </c>
      <c r="C381" s="113" t="s">
        <v>193</v>
      </c>
      <c r="D381" s="113"/>
      <c r="E381" s="115">
        <f t="shared" si="65"/>
        <v>800000</v>
      </c>
      <c r="F381" s="115"/>
      <c r="G381" s="115">
        <f t="shared" si="65"/>
        <v>60000</v>
      </c>
    </row>
    <row r="382" spans="1:7" ht="15">
      <c r="A382" s="113"/>
      <c r="B382" s="12">
        <v>323</v>
      </c>
      <c r="C382" s="113" t="s">
        <v>215</v>
      </c>
      <c r="D382" s="113"/>
      <c r="E382" s="115">
        <f t="shared" si="65"/>
        <v>800000</v>
      </c>
      <c r="F382" s="115"/>
      <c r="G382" s="115">
        <f t="shared" si="65"/>
        <v>60000</v>
      </c>
    </row>
    <row r="383" spans="1:7" ht="15">
      <c r="A383" s="3"/>
      <c r="B383" s="75">
        <v>3234</v>
      </c>
      <c r="C383" s="3" t="s">
        <v>218</v>
      </c>
      <c r="D383" s="3"/>
      <c r="E383" s="74">
        <v>800000</v>
      </c>
      <c r="F383" s="70">
        <f aca="true" t="shared" si="66" ref="F383">G383-E383</f>
        <v>-740000</v>
      </c>
      <c r="G383" s="74">
        <v>60000</v>
      </c>
    </row>
    <row r="384" spans="1:7" ht="15">
      <c r="A384" s="3"/>
      <c r="B384" s="75"/>
      <c r="C384" s="3"/>
      <c r="D384" s="3"/>
      <c r="E384" s="74"/>
      <c r="F384" s="74"/>
      <c r="G384" s="74"/>
    </row>
    <row r="385" spans="1:7" ht="15">
      <c r="A385" s="111" t="s">
        <v>271</v>
      </c>
      <c r="B385" s="128"/>
      <c r="C385" s="111"/>
      <c r="D385" s="111"/>
      <c r="E385" s="112">
        <f aca="true" t="shared" si="67" ref="E385:G387">E386</f>
        <v>50000</v>
      </c>
      <c r="F385" s="112"/>
      <c r="G385" s="112">
        <f t="shared" si="67"/>
        <v>90000</v>
      </c>
    </row>
    <row r="386" spans="1:7" ht="15">
      <c r="A386" s="113"/>
      <c r="B386" s="114">
        <v>32</v>
      </c>
      <c r="C386" s="113" t="s">
        <v>193</v>
      </c>
      <c r="D386" s="113"/>
      <c r="E386" s="115">
        <f t="shared" si="67"/>
        <v>50000</v>
      </c>
      <c r="F386" s="115"/>
      <c r="G386" s="115">
        <f t="shared" si="67"/>
        <v>90000</v>
      </c>
    </row>
    <row r="387" spans="1:7" ht="15">
      <c r="A387" s="113"/>
      <c r="B387" s="12">
        <v>323</v>
      </c>
      <c r="C387" s="113" t="s">
        <v>272</v>
      </c>
      <c r="D387" s="113"/>
      <c r="E387" s="115">
        <f t="shared" si="67"/>
        <v>50000</v>
      </c>
      <c r="F387" s="115"/>
      <c r="G387" s="115">
        <f t="shared" si="67"/>
        <v>90000</v>
      </c>
    </row>
    <row r="388" spans="1:7" ht="15">
      <c r="A388" s="3"/>
      <c r="B388" s="75">
        <v>3232</v>
      </c>
      <c r="C388" s="3" t="s">
        <v>261</v>
      </c>
      <c r="D388" s="3"/>
      <c r="E388" s="74">
        <v>50000</v>
      </c>
      <c r="F388" s="70">
        <f aca="true" t="shared" si="68" ref="F388">G388-E388</f>
        <v>40000</v>
      </c>
      <c r="G388" s="74">
        <v>90000</v>
      </c>
    </row>
    <row r="389" spans="1:7" ht="15">
      <c r="A389" s="3"/>
      <c r="B389" s="7"/>
      <c r="C389" s="3"/>
      <c r="D389" s="3"/>
      <c r="E389" s="74"/>
      <c r="F389" s="74"/>
      <c r="G389" s="74"/>
    </row>
    <row r="390" spans="1:7" ht="15">
      <c r="A390" s="3"/>
      <c r="B390" s="75"/>
      <c r="C390" s="3"/>
      <c r="D390" s="3"/>
      <c r="E390" s="74"/>
      <c r="F390" s="74"/>
      <c r="G390" s="74"/>
    </row>
    <row r="391" spans="1:7" ht="15">
      <c r="A391" s="62" t="s">
        <v>273</v>
      </c>
      <c r="B391" s="62"/>
      <c r="C391" s="62"/>
      <c r="D391" s="62"/>
      <c r="E391" s="73">
        <f>E393</f>
        <v>410000</v>
      </c>
      <c r="F391" s="73"/>
      <c r="G391" s="73">
        <f>G393</f>
        <v>180000</v>
      </c>
    </row>
    <row r="392" spans="1:7" ht="15">
      <c r="A392" s="111" t="s">
        <v>274</v>
      </c>
      <c r="B392" s="111"/>
      <c r="C392" s="111"/>
      <c r="D392" s="111"/>
      <c r="E392" s="112"/>
      <c r="F392" s="112"/>
      <c r="G392" s="112">
        <f>G393</f>
        <v>180000</v>
      </c>
    </row>
    <row r="393" spans="1:7" ht="15">
      <c r="A393" s="113"/>
      <c r="B393" s="114">
        <v>37</v>
      </c>
      <c r="C393" s="113" t="s">
        <v>275</v>
      </c>
      <c r="D393" s="113"/>
      <c r="E393" s="115">
        <f>E394+E402</f>
        <v>410000</v>
      </c>
      <c r="F393" s="115"/>
      <c r="G393" s="115">
        <f>G394+G402</f>
        <v>180000</v>
      </c>
    </row>
    <row r="394" spans="1:7" ht="15">
      <c r="A394" s="113"/>
      <c r="B394" s="12">
        <v>372</v>
      </c>
      <c r="C394" s="113" t="s">
        <v>276</v>
      </c>
      <c r="D394" s="113"/>
      <c r="E394" s="115">
        <f>SUM(E395:E400)</f>
        <v>330000</v>
      </c>
      <c r="F394" s="115"/>
      <c r="G394" s="115">
        <f>SUM(G395:G400)</f>
        <v>180000</v>
      </c>
    </row>
    <row r="395" spans="1:7" ht="15">
      <c r="A395" s="3"/>
      <c r="B395" s="75">
        <v>3721</v>
      </c>
      <c r="C395" s="3" t="s">
        <v>241</v>
      </c>
      <c r="D395" s="3"/>
      <c r="E395" s="74">
        <v>290000</v>
      </c>
      <c r="F395" s="70">
        <f aca="true" t="shared" si="69" ref="F395:F400">G395-E395</f>
        <v>-224000</v>
      </c>
      <c r="G395" s="74">
        <v>66000</v>
      </c>
    </row>
    <row r="396" spans="1:7" ht="15">
      <c r="A396" s="3"/>
      <c r="B396" s="75">
        <v>3721</v>
      </c>
      <c r="C396" s="3" t="s">
        <v>277</v>
      </c>
      <c r="D396" s="3"/>
      <c r="E396" s="74">
        <v>0</v>
      </c>
      <c r="F396" s="70">
        <f t="shared" si="69"/>
        <v>42800</v>
      </c>
      <c r="G396" s="74">
        <v>42800</v>
      </c>
    </row>
    <row r="397" spans="1:7" ht="15">
      <c r="A397" s="3"/>
      <c r="B397" s="75">
        <v>3721</v>
      </c>
      <c r="C397" s="3" t="s">
        <v>278</v>
      </c>
      <c r="D397" s="3"/>
      <c r="E397" s="74">
        <v>40000</v>
      </c>
      <c r="F397" s="70">
        <f t="shared" si="69"/>
        <v>-30000</v>
      </c>
      <c r="G397" s="74">
        <v>10000</v>
      </c>
    </row>
    <row r="398" spans="1:7" ht="15">
      <c r="A398" s="3"/>
      <c r="B398" s="75">
        <v>3721</v>
      </c>
      <c r="C398" s="3" t="s">
        <v>279</v>
      </c>
      <c r="D398" s="3"/>
      <c r="E398" s="74">
        <v>0</v>
      </c>
      <c r="F398" s="70">
        <f t="shared" si="69"/>
        <v>27600</v>
      </c>
      <c r="G398" s="74">
        <v>27600</v>
      </c>
    </row>
    <row r="399" spans="1:7" ht="15">
      <c r="A399" s="3"/>
      <c r="B399" s="75">
        <v>3721</v>
      </c>
      <c r="C399" s="3" t="s">
        <v>280</v>
      </c>
      <c r="D399" s="3"/>
      <c r="E399" s="74">
        <v>0</v>
      </c>
      <c r="F399" s="70">
        <f t="shared" si="69"/>
        <v>23600</v>
      </c>
      <c r="G399" s="74">
        <v>23600</v>
      </c>
    </row>
    <row r="400" spans="1:7" ht="15">
      <c r="A400" s="3"/>
      <c r="B400" s="75">
        <v>3721</v>
      </c>
      <c r="C400" s="3" t="s">
        <v>281</v>
      </c>
      <c r="D400" s="3"/>
      <c r="E400" s="74">
        <v>0</v>
      </c>
      <c r="F400" s="70">
        <f t="shared" si="69"/>
        <v>10000</v>
      </c>
      <c r="G400" s="74">
        <v>10000</v>
      </c>
    </row>
    <row r="401" spans="1:7" ht="15">
      <c r="A401" s="111" t="s">
        <v>282</v>
      </c>
      <c r="B401" s="111"/>
      <c r="C401" s="111"/>
      <c r="D401" s="111"/>
      <c r="E401" s="112"/>
      <c r="F401" s="112"/>
      <c r="G401" s="112">
        <f>G402</f>
        <v>0</v>
      </c>
    </row>
    <row r="402" spans="1:7" ht="15">
      <c r="A402" s="113"/>
      <c r="B402" s="114">
        <v>37</v>
      </c>
      <c r="C402" s="113" t="s">
        <v>275</v>
      </c>
      <c r="D402" s="113"/>
      <c r="E402" s="115">
        <f>E403</f>
        <v>80000</v>
      </c>
      <c r="F402" s="115"/>
      <c r="G402" s="115">
        <f>G403</f>
        <v>0</v>
      </c>
    </row>
    <row r="403" spans="1:7" ht="15">
      <c r="A403" s="113"/>
      <c r="B403" s="12">
        <v>372</v>
      </c>
      <c r="C403" s="113" t="s">
        <v>276</v>
      </c>
      <c r="D403" s="113"/>
      <c r="E403" s="115">
        <f>SUM(E404:E405)</f>
        <v>80000</v>
      </c>
      <c r="F403" s="115"/>
      <c r="G403" s="115">
        <f>SUM(G404:G405)</f>
        <v>0</v>
      </c>
    </row>
    <row r="404" spans="1:7" ht="15">
      <c r="A404" s="3"/>
      <c r="B404" s="75">
        <v>3722</v>
      </c>
      <c r="C404" s="3" t="s">
        <v>95</v>
      </c>
      <c r="D404" s="3"/>
      <c r="E404" s="74">
        <v>80000</v>
      </c>
      <c r="F404" s="70">
        <f aca="true" t="shared" si="70" ref="F404:F405">G404-E404</f>
        <v>-80000</v>
      </c>
      <c r="G404" s="74">
        <v>0</v>
      </c>
    </row>
    <row r="405" spans="1:7" ht="15">
      <c r="A405" s="3"/>
      <c r="B405" s="75">
        <v>3722</v>
      </c>
      <c r="C405" s="3" t="s">
        <v>283</v>
      </c>
      <c r="D405" s="3"/>
      <c r="E405" s="74">
        <v>0</v>
      </c>
      <c r="F405" s="70">
        <f t="shared" si="70"/>
        <v>0</v>
      </c>
      <c r="G405" s="74">
        <v>0</v>
      </c>
    </row>
    <row r="406" spans="1:7" ht="15">
      <c r="A406" s="62" t="s">
        <v>284</v>
      </c>
      <c r="B406" s="62"/>
      <c r="C406" s="62"/>
      <c r="D406" s="62"/>
      <c r="E406" s="72">
        <f>SUM(E407:E416)</f>
        <v>1208500</v>
      </c>
      <c r="F406" s="72"/>
      <c r="G406" s="72">
        <f>SUM(G407:G416)</f>
        <v>715000</v>
      </c>
    </row>
    <row r="407" spans="1:7" ht="15">
      <c r="A407" s="3"/>
      <c r="B407" s="3" t="s">
        <v>285</v>
      </c>
      <c r="C407" s="3"/>
      <c r="D407" s="3"/>
      <c r="E407" s="74">
        <v>40000</v>
      </c>
      <c r="F407" s="70">
        <f aca="true" t="shared" si="71" ref="F407:F416">G407-E407</f>
        <v>-25000</v>
      </c>
      <c r="G407" s="74">
        <v>15000</v>
      </c>
    </row>
    <row r="408" spans="1:7" ht="15">
      <c r="A408" s="3"/>
      <c r="B408" s="3" t="s">
        <v>286</v>
      </c>
      <c r="C408" s="3"/>
      <c r="D408" s="3"/>
      <c r="E408" s="74">
        <v>62000</v>
      </c>
      <c r="F408" s="70">
        <f t="shared" si="71"/>
        <v>-32000</v>
      </c>
      <c r="G408" s="74">
        <v>30000</v>
      </c>
    </row>
    <row r="409" spans="1:7" ht="15">
      <c r="A409" s="3"/>
      <c r="B409" s="3" t="s">
        <v>287</v>
      </c>
      <c r="C409" s="3"/>
      <c r="D409" s="3"/>
      <c r="E409" s="74">
        <v>520000</v>
      </c>
      <c r="F409" s="70">
        <f t="shared" si="71"/>
        <v>-220000</v>
      </c>
      <c r="G409" s="74">
        <v>300000</v>
      </c>
    </row>
    <row r="410" spans="1:7" ht="15">
      <c r="A410" s="3"/>
      <c r="B410" s="3" t="s">
        <v>288</v>
      </c>
      <c r="C410" s="3"/>
      <c r="D410" s="3"/>
      <c r="E410" s="74">
        <v>100000</v>
      </c>
      <c r="F410" s="70">
        <f t="shared" si="71"/>
        <v>0</v>
      </c>
      <c r="G410" s="74">
        <v>100000</v>
      </c>
    </row>
    <row r="411" spans="1:7" ht="15">
      <c r="A411" s="3"/>
      <c r="B411" s="3" t="s">
        <v>289</v>
      </c>
      <c r="C411" s="3"/>
      <c r="D411" s="3"/>
      <c r="E411" s="74">
        <v>25000</v>
      </c>
      <c r="F411" s="70">
        <f t="shared" si="71"/>
        <v>0</v>
      </c>
      <c r="G411" s="74">
        <v>25000</v>
      </c>
    </row>
    <row r="412" spans="1:7" ht="15">
      <c r="A412" s="3"/>
      <c r="B412" s="3" t="s">
        <v>290</v>
      </c>
      <c r="C412" s="3"/>
      <c r="D412" s="3"/>
      <c r="E412" s="74">
        <v>19500</v>
      </c>
      <c r="F412" s="70">
        <f t="shared" si="71"/>
        <v>30500</v>
      </c>
      <c r="G412" s="74">
        <v>50000</v>
      </c>
    </row>
    <row r="413" spans="1:7" ht="15">
      <c r="A413" s="3"/>
      <c r="B413" s="3" t="s">
        <v>291</v>
      </c>
      <c r="C413" s="3"/>
      <c r="D413" s="3"/>
      <c r="E413" s="74">
        <v>7000</v>
      </c>
      <c r="F413" s="70">
        <f t="shared" si="71"/>
        <v>0</v>
      </c>
      <c r="G413" s="74">
        <v>7000</v>
      </c>
    </row>
    <row r="414" spans="1:7" ht="15">
      <c r="A414" s="3"/>
      <c r="B414" s="3" t="s">
        <v>292</v>
      </c>
      <c r="C414" s="3"/>
      <c r="D414" s="3"/>
      <c r="E414" s="74">
        <v>20000</v>
      </c>
      <c r="F414" s="70">
        <f t="shared" si="71"/>
        <v>0</v>
      </c>
      <c r="G414" s="74">
        <v>20000</v>
      </c>
    </row>
    <row r="415" spans="1:7" ht="15">
      <c r="A415" s="3"/>
      <c r="B415" s="3" t="s">
        <v>293</v>
      </c>
      <c r="C415" s="3"/>
      <c r="D415" s="3"/>
      <c r="E415" s="74">
        <v>15000</v>
      </c>
      <c r="F415" s="70">
        <f t="shared" si="71"/>
        <v>138000</v>
      </c>
      <c r="G415" s="74">
        <v>153000</v>
      </c>
    </row>
    <row r="416" spans="1:7" ht="15">
      <c r="A416" s="3"/>
      <c r="B416" s="3" t="s">
        <v>294</v>
      </c>
      <c r="C416" s="3"/>
      <c r="D416" s="3"/>
      <c r="E416" s="74">
        <v>400000</v>
      </c>
      <c r="F416" s="70">
        <f t="shared" si="71"/>
        <v>-385000</v>
      </c>
      <c r="G416" s="74">
        <v>15000</v>
      </c>
    </row>
    <row r="417" spans="1:7" ht="15">
      <c r="A417" s="3"/>
      <c r="B417" s="3"/>
      <c r="C417" s="3"/>
      <c r="D417" s="3"/>
      <c r="E417" s="74"/>
      <c r="F417" s="70"/>
      <c r="G417" s="74"/>
    </row>
    <row r="418" spans="1:7" ht="15">
      <c r="A418" s="62" t="s">
        <v>295</v>
      </c>
      <c r="B418" s="62"/>
      <c r="C418" s="62"/>
      <c r="D418" s="62"/>
      <c r="E418" s="73">
        <f>E419+E427+E431+E436+E439+E443+E447+E451+E456+E460+E464+E468+E472+E476+E480+E484+E488+E494+E498+E502+E506+E510+E514+E519+E523+E533+E537+E541+E545+E550+E554+E558+E562+E566+E570+E574+E578+E582+E586+E590+E594</f>
        <v>13489590</v>
      </c>
      <c r="F418" s="73"/>
      <c r="G418" s="73">
        <f>G419+G427+G431+G436+G439+G443+G447+G451+G456+G460+G464+G468+G472+G476+G480+G484+G488+G494+G498+G502+G506+G510+G514+G523+G533+G537+G541+G545+G550+G554+G558+G562+G566+G570+G574+G578+G582+G586+G590+G594</f>
        <v>1622000</v>
      </c>
    </row>
    <row r="419" spans="1:7" ht="15">
      <c r="A419" s="111" t="s">
        <v>296</v>
      </c>
      <c r="B419" s="111"/>
      <c r="C419" s="111"/>
      <c r="D419" s="111"/>
      <c r="E419" s="130">
        <f>E420</f>
        <v>120000</v>
      </c>
      <c r="F419" s="130"/>
      <c r="G419" s="130">
        <f>G420</f>
        <v>12000</v>
      </c>
    </row>
    <row r="420" spans="1:7" ht="15">
      <c r="A420" s="113"/>
      <c r="B420" s="114">
        <v>41</v>
      </c>
      <c r="C420" s="113" t="s">
        <v>297</v>
      </c>
      <c r="D420" s="113"/>
      <c r="E420" s="115">
        <f>E421</f>
        <v>120000</v>
      </c>
      <c r="F420" s="115">
        <f>F421</f>
        <v>-108000</v>
      </c>
      <c r="G420" s="115">
        <f>G421</f>
        <v>12000</v>
      </c>
    </row>
    <row r="421" spans="1:7" ht="15">
      <c r="A421" s="113"/>
      <c r="B421" s="12">
        <v>411</v>
      </c>
      <c r="C421" s="113" t="s">
        <v>298</v>
      </c>
      <c r="D421" s="113"/>
      <c r="E421" s="115">
        <f>SUM(E422:E423)</f>
        <v>120000</v>
      </c>
      <c r="F421" s="115">
        <f>SUM(F422:F423)</f>
        <v>-108000</v>
      </c>
      <c r="G421" s="115">
        <f>SUM(G422:G423)</f>
        <v>12000</v>
      </c>
    </row>
    <row r="422" spans="1:7" ht="15">
      <c r="A422" s="3"/>
      <c r="B422" s="75">
        <v>4111</v>
      </c>
      <c r="C422" s="3" t="s">
        <v>299</v>
      </c>
      <c r="D422" s="3"/>
      <c r="E422" s="74">
        <v>100000</v>
      </c>
      <c r="F422" s="70">
        <f aca="true" t="shared" si="72" ref="F422">G422-E422</f>
        <v>-88000</v>
      </c>
      <c r="G422" s="74">
        <v>12000</v>
      </c>
    </row>
    <row r="423" spans="1:7" ht="15">
      <c r="A423" s="113"/>
      <c r="B423" s="114">
        <v>42</v>
      </c>
      <c r="C423" s="113" t="s">
        <v>249</v>
      </c>
      <c r="D423" s="113"/>
      <c r="E423" s="131">
        <f>E424</f>
        <v>20000</v>
      </c>
      <c r="F423" s="131">
        <f>F424</f>
        <v>-20000</v>
      </c>
      <c r="G423" s="131">
        <f>G424</f>
        <v>0</v>
      </c>
    </row>
    <row r="424" spans="1:7" ht="15">
      <c r="A424" s="113"/>
      <c r="B424" s="12">
        <v>421</v>
      </c>
      <c r="C424" s="113" t="s">
        <v>272</v>
      </c>
      <c r="D424" s="113"/>
      <c r="E424" s="131">
        <f>SUM(E425:E426)</f>
        <v>20000</v>
      </c>
      <c r="F424" s="131">
        <f>SUM(F425:F426)</f>
        <v>-20000</v>
      </c>
      <c r="G424" s="131">
        <f>SUM(G425:G426)</f>
        <v>0</v>
      </c>
    </row>
    <row r="425" spans="1:7" ht="15">
      <c r="A425" s="3"/>
      <c r="B425" s="75">
        <v>4213</v>
      </c>
      <c r="C425" s="3" t="s">
        <v>300</v>
      </c>
      <c r="D425" s="3"/>
      <c r="E425" s="69">
        <v>10000</v>
      </c>
      <c r="F425" s="70">
        <f aca="true" t="shared" si="73" ref="F425:F426">G425-E425</f>
        <v>-10000</v>
      </c>
      <c r="G425" s="69">
        <v>0</v>
      </c>
    </row>
    <row r="426" spans="1:7" ht="15">
      <c r="A426" s="3"/>
      <c r="B426" s="75">
        <v>4214</v>
      </c>
      <c r="C426" s="3" t="s">
        <v>301</v>
      </c>
      <c r="D426" s="3"/>
      <c r="E426" s="69">
        <v>10000</v>
      </c>
      <c r="F426" s="70">
        <f t="shared" si="73"/>
        <v>-10000</v>
      </c>
      <c r="G426" s="69">
        <v>0</v>
      </c>
    </row>
    <row r="427" spans="1:7" ht="15">
      <c r="A427" s="111" t="s">
        <v>302</v>
      </c>
      <c r="B427" s="111"/>
      <c r="C427" s="111"/>
      <c r="D427" s="111"/>
      <c r="E427" s="130">
        <f aca="true" t="shared" si="74" ref="E427:G429">E428</f>
        <v>50000</v>
      </c>
      <c r="F427" s="130"/>
      <c r="G427" s="130">
        <f t="shared" si="74"/>
        <v>0</v>
      </c>
    </row>
    <row r="428" spans="1:7" ht="15">
      <c r="A428" s="113"/>
      <c r="B428" s="114">
        <v>42</v>
      </c>
      <c r="C428" s="113" t="s">
        <v>249</v>
      </c>
      <c r="D428" s="113"/>
      <c r="E428" s="131">
        <f t="shared" si="74"/>
        <v>50000</v>
      </c>
      <c r="F428" s="131">
        <f t="shared" si="74"/>
        <v>-50000</v>
      </c>
      <c r="G428" s="131">
        <f t="shared" si="74"/>
        <v>0</v>
      </c>
    </row>
    <row r="429" spans="1:7" ht="15">
      <c r="A429" s="113"/>
      <c r="B429" s="12">
        <v>421</v>
      </c>
      <c r="C429" s="113" t="s">
        <v>301</v>
      </c>
      <c r="D429" s="113"/>
      <c r="E429" s="131">
        <f t="shared" si="74"/>
        <v>50000</v>
      </c>
      <c r="F429" s="131">
        <f t="shared" si="74"/>
        <v>-50000</v>
      </c>
      <c r="G429" s="131">
        <f t="shared" si="74"/>
        <v>0</v>
      </c>
    </row>
    <row r="430" spans="1:7" ht="15">
      <c r="A430" s="3"/>
      <c r="B430" s="75">
        <v>4212</v>
      </c>
      <c r="C430" s="3" t="s">
        <v>303</v>
      </c>
      <c r="D430" s="3"/>
      <c r="E430" s="69">
        <v>50000</v>
      </c>
      <c r="F430" s="70">
        <f aca="true" t="shared" si="75" ref="F430">G430-E430</f>
        <v>-50000</v>
      </c>
      <c r="G430" s="69">
        <v>0</v>
      </c>
    </row>
    <row r="431" spans="1:7" ht="15">
      <c r="A431" s="111" t="s">
        <v>304</v>
      </c>
      <c r="B431" s="111"/>
      <c r="C431" s="111"/>
      <c r="D431" s="111"/>
      <c r="E431" s="132">
        <f aca="true" t="shared" si="76" ref="E431:G433">E432</f>
        <v>50000</v>
      </c>
      <c r="F431" s="132"/>
      <c r="G431" s="132">
        <f t="shared" si="76"/>
        <v>0</v>
      </c>
    </row>
    <row r="432" spans="1:7" ht="15">
      <c r="A432" s="113"/>
      <c r="B432" s="114">
        <v>42</v>
      </c>
      <c r="C432" s="113" t="s">
        <v>249</v>
      </c>
      <c r="D432" s="113"/>
      <c r="E432" s="131">
        <f t="shared" si="76"/>
        <v>50000</v>
      </c>
      <c r="F432" s="131">
        <f t="shared" si="76"/>
        <v>-50000</v>
      </c>
      <c r="G432" s="131">
        <f t="shared" si="76"/>
        <v>0</v>
      </c>
    </row>
    <row r="433" spans="1:7" ht="15">
      <c r="A433" s="113"/>
      <c r="B433" s="12">
        <v>421</v>
      </c>
      <c r="C433" s="113" t="s">
        <v>272</v>
      </c>
      <c r="D433" s="113"/>
      <c r="E433" s="131">
        <f t="shared" si="76"/>
        <v>50000</v>
      </c>
      <c r="F433" s="131">
        <f t="shared" si="76"/>
        <v>-50000</v>
      </c>
      <c r="G433" s="131">
        <f t="shared" si="76"/>
        <v>0</v>
      </c>
    </row>
    <row r="434" spans="1:7" ht="15">
      <c r="A434" s="3"/>
      <c r="B434" s="75">
        <v>4214</v>
      </c>
      <c r="C434" s="3" t="s">
        <v>301</v>
      </c>
      <c r="D434" s="3"/>
      <c r="E434" s="74">
        <v>50000</v>
      </c>
      <c r="F434" s="70">
        <f aca="true" t="shared" si="77" ref="F434">G434-E434</f>
        <v>-50000</v>
      </c>
      <c r="G434" s="74">
        <v>0</v>
      </c>
    </row>
    <row r="435" spans="1:7" ht="15">
      <c r="A435" s="111" t="s">
        <v>305</v>
      </c>
      <c r="B435" s="111"/>
      <c r="C435" s="111"/>
      <c r="D435" s="111"/>
      <c r="E435" s="132">
        <f aca="true" t="shared" si="78" ref="E435:G437">E436</f>
        <v>3000000</v>
      </c>
      <c r="F435" s="132"/>
      <c r="G435" s="132">
        <f t="shared" si="78"/>
        <v>0</v>
      </c>
    </row>
    <row r="436" spans="1:7" ht="15">
      <c r="A436" s="113"/>
      <c r="B436" s="114">
        <v>42</v>
      </c>
      <c r="C436" s="113" t="s">
        <v>249</v>
      </c>
      <c r="D436" s="113"/>
      <c r="E436" s="133">
        <f t="shared" si="78"/>
        <v>3000000</v>
      </c>
      <c r="F436" s="133">
        <f t="shared" si="78"/>
        <v>0</v>
      </c>
      <c r="G436" s="133">
        <f t="shared" si="78"/>
        <v>0</v>
      </c>
    </row>
    <row r="437" spans="1:7" ht="15">
      <c r="A437" s="113"/>
      <c r="B437" s="12">
        <v>421</v>
      </c>
      <c r="C437" s="113" t="s">
        <v>272</v>
      </c>
      <c r="D437" s="113"/>
      <c r="E437" s="133">
        <f t="shared" si="78"/>
        <v>3000000</v>
      </c>
      <c r="F437" s="133">
        <f t="shared" si="78"/>
        <v>0</v>
      </c>
      <c r="G437" s="133">
        <f t="shared" si="78"/>
        <v>0</v>
      </c>
    </row>
    <row r="438" spans="1:7" ht="15">
      <c r="A438" s="3"/>
      <c r="B438" s="75">
        <v>4212</v>
      </c>
      <c r="C438" s="3" t="s">
        <v>306</v>
      </c>
      <c r="D438" s="3"/>
      <c r="E438" s="74">
        <v>3000000</v>
      </c>
      <c r="F438" s="74"/>
      <c r="G438" s="74">
        <v>0</v>
      </c>
    </row>
    <row r="439" spans="1:7" ht="15">
      <c r="A439" s="111" t="s">
        <v>307</v>
      </c>
      <c r="B439" s="128"/>
      <c r="C439" s="111"/>
      <c r="D439" s="111"/>
      <c r="E439" s="134">
        <f aca="true" t="shared" si="79" ref="E439:G441">E440</f>
        <v>10000</v>
      </c>
      <c r="F439" s="134"/>
      <c r="G439" s="134">
        <f t="shared" si="79"/>
        <v>0</v>
      </c>
    </row>
    <row r="440" spans="1:7" ht="15">
      <c r="A440" s="113"/>
      <c r="B440" s="114">
        <v>42</v>
      </c>
      <c r="C440" s="113" t="s">
        <v>297</v>
      </c>
      <c r="D440" s="113"/>
      <c r="E440" s="133">
        <f t="shared" si="79"/>
        <v>10000</v>
      </c>
      <c r="F440" s="133">
        <f t="shared" si="79"/>
        <v>-10000</v>
      </c>
      <c r="G440" s="133">
        <f t="shared" si="79"/>
        <v>0</v>
      </c>
    </row>
    <row r="441" spans="1:7" ht="15">
      <c r="A441" s="113"/>
      <c r="B441" s="12">
        <v>421</v>
      </c>
      <c r="C441" s="113" t="s">
        <v>272</v>
      </c>
      <c r="D441" s="113"/>
      <c r="E441" s="115">
        <f t="shared" si="79"/>
        <v>10000</v>
      </c>
      <c r="F441" s="115">
        <f t="shared" si="79"/>
        <v>-10000</v>
      </c>
      <c r="G441" s="115">
        <f t="shared" si="79"/>
        <v>0</v>
      </c>
    </row>
    <row r="442" spans="1:7" ht="15">
      <c r="A442" s="3"/>
      <c r="B442" s="75">
        <v>4212</v>
      </c>
      <c r="C442" s="3" t="s">
        <v>110</v>
      </c>
      <c r="D442" s="3"/>
      <c r="E442" s="74">
        <v>10000</v>
      </c>
      <c r="F442" s="70">
        <f aca="true" t="shared" si="80" ref="F442">G442-E442</f>
        <v>-10000</v>
      </c>
      <c r="G442" s="74">
        <v>0</v>
      </c>
    </row>
    <row r="443" spans="1:7" ht="15">
      <c r="A443" s="111" t="s">
        <v>308</v>
      </c>
      <c r="B443" s="128"/>
      <c r="C443" s="111"/>
      <c r="D443" s="111"/>
      <c r="E443" s="130">
        <f>SUM(E444:E446)</f>
        <v>7000</v>
      </c>
      <c r="F443" s="130"/>
      <c r="G443" s="130">
        <f>SUM(G444:G446)</f>
        <v>0</v>
      </c>
    </row>
    <row r="444" spans="1:7" ht="15">
      <c r="A444" s="3"/>
      <c r="B444" s="75">
        <v>4212</v>
      </c>
      <c r="C444" s="3" t="s">
        <v>309</v>
      </c>
      <c r="D444" s="3"/>
      <c r="E444" s="69">
        <v>1000</v>
      </c>
      <c r="F444" s="70">
        <f aca="true" t="shared" si="81" ref="F444:F446">G444-E444</f>
        <v>-1000</v>
      </c>
      <c r="G444" s="69">
        <v>0</v>
      </c>
    </row>
    <row r="445" spans="1:7" ht="15">
      <c r="A445" s="3"/>
      <c r="B445" s="75">
        <v>4212</v>
      </c>
      <c r="C445" s="3" t="s">
        <v>310</v>
      </c>
      <c r="D445" s="3"/>
      <c r="E445" s="69">
        <v>1000</v>
      </c>
      <c r="F445" s="70">
        <f t="shared" si="81"/>
        <v>-1000</v>
      </c>
      <c r="G445" s="69">
        <v>0</v>
      </c>
    </row>
    <row r="446" spans="1:7" ht="15">
      <c r="A446" s="3"/>
      <c r="B446" s="75">
        <v>4212</v>
      </c>
      <c r="C446" s="3" t="s">
        <v>311</v>
      </c>
      <c r="D446" s="3"/>
      <c r="E446" s="69">
        <v>5000</v>
      </c>
      <c r="F446" s="70">
        <f t="shared" si="81"/>
        <v>-5000</v>
      </c>
      <c r="G446" s="69">
        <v>0</v>
      </c>
    </row>
    <row r="447" spans="1:7" ht="15">
      <c r="A447" s="111" t="s">
        <v>312</v>
      </c>
      <c r="B447" s="128"/>
      <c r="C447" s="111"/>
      <c r="D447" s="111"/>
      <c r="E447" s="134">
        <f aca="true" t="shared" si="82" ref="E447:G449">E448</f>
        <v>800000</v>
      </c>
      <c r="F447" s="134"/>
      <c r="G447" s="134">
        <f t="shared" si="82"/>
        <v>0</v>
      </c>
    </row>
    <row r="448" spans="1:7" ht="15">
      <c r="A448" s="113"/>
      <c r="B448" s="114">
        <v>42</v>
      </c>
      <c r="C448" s="113" t="s">
        <v>249</v>
      </c>
      <c r="D448" s="113"/>
      <c r="E448" s="133">
        <f t="shared" si="82"/>
        <v>800000</v>
      </c>
      <c r="F448" s="133">
        <f t="shared" si="82"/>
        <v>-800000</v>
      </c>
      <c r="G448" s="133">
        <f t="shared" si="82"/>
        <v>0</v>
      </c>
    </row>
    <row r="449" spans="1:7" ht="15">
      <c r="A449" s="113"/>
      <c r="B449" s="12">
        <v>421</v>
      </c>
      <c r="C449" s="113" t="s">
        <v>272</v>
      </c>
      <c r="D449" s="113"/>
      <c r="E449" s="135">
        <f t="shared" si="82"/>
        <v>800000</v>
      </c>
      <c r="F449" s="135">
        <f t="shared" si="82"/>
        <v>-800000</v>
      </c>
      <c r="G449" s="135">
        <f t="shared" si="82"/>
        <v>0</v>
      </c>
    </row>
    <row r="450" spans="1:7" ht="15">
      <c r="A450" s="3"/>
      <c r="B450" s="75">
        <v>4212</v>
      </c>
      <c r="C450" s="3" t="s">
        <v>110</v>
      </c>
      <c r="D450" s="3"/>
      <c r="E450" s="74">
        <v>800000</v>
      </c>
      <c r="F450" s="70">
        <f aca="true" t="shared" si="83" ref="F450">G450-E450</f>
        <v>-800000</v>
      </c>
      <c r="G450" s="74">
        <v>0</v>
      </c>
    </row>
    <row r="451" spans="1:7" ht="15">
      <c r="A451" s="111" t="s">
        <v>313</v>
      </c>
      <c r="B451" s="128"/>
      <c r="C451" s="111"/>
      <c r="D451" s="111"/>
      <c r="E451" s="134">
        <f aca="true" t="shared" si="84" ref="E451:G453">E452</f>
        <v>30000</v>
      </c>
      <c r="F451" s="134"/>
      <c r="G451" s="134">
        <f t="shared" si="84"/>
        <v>0</v>
      </c>
    </row>
    <row r="452" spans="1:7" ht="15">
      <c r="A452" s="113"/>
      <c r="B452" s="114">
        <v>42</v>
      </c>
      <c r="C452" s="113" t="s">
        <v>249</v>
      </c>
      <c r="D452" s="113"/>
      <c r="E452" s="133">
        <f t="shared" si="84"/>
        <v>30000</v>
      </c>
      <c r="F452" s="133">
        <f t="shared" si="84"/>
        <v>0</v>
      </c>
      <c r="G452" s="133">
        <f t="shared" si="84"/>
        <v>0</v>
      </c>
    </row>
    <row r="453" spans="1:7" ht="15">
      <c r="A453" s="113"/>
      <c r="B453" s="12">
        <v>421</v>
      </c>
      <c r="C453" s="113" t="s">
        <v>272</v>
      </c>
      <c r="D453" s="113"/>
      <c r="E453" s="135">
        <f t="shared" si="84"/>
        <v>30000</v>
      </c>
      <c r="F453" s="135">
        <f t="shared" si="84"/>
        <v>0</v>
      </c>
      <c r="G453" s="135">
        <f t="shared" si="84"/>
        <v>0</v>
      </c>
    </row>
    <row r="454" spans="1:7" ht="15">
      <c r="A454" s="3"/>
      <c r="B454" s="75">
        <v>4212</v>
      </c>
      <c r="C454" s="3" t="s">
        <v>314</v>
      </c>
      <c r="D454" s="3"/>
      <c r="E454" s="69">
        <v>30000</v>
      </c>
      <c r="F454" s="69"/>
      <c r="G454" s="69">
        <v>0</v>
      </c>
    </row>
    <row r="455" spans="1:7" ht="15">
      <c r="A455" s="3"/>
      <c r="B455" s="75"/>
      <c r="C455" s="3"/>
      <c r="D455" s="3"/>
      <c r="E455" s="69"/>
      <c r="F455" s="69"/>
      <c r="G455" s="69"/>
    </row>
    <row r="456" spans="1:7" ht="15">
      <c r="A456" s="111" t="s">
        <v>315</v>
      </c>
      <c r="B456" s="128"/>
      <c r="C456" s="111"/>
      <c r="D456" s="111"/>
      <c r="E456" s="134">
        <f aca="true" t="shared" si="85" ref="E456:G458">E457</f>
        <v>30000</v>
      </c>
      <c r="F456" s="134"/>
      <c r="G456" s="134">
        <f t="shared" si="85"/>
        <v>0</v>
      </c>
    </row>
    <row r="457" spans="1:7" ht="15">
      <c r="A457" s="113"/>
      <c r="B457" s="114">
        <v>42</v>
      </c>
      <c r="C457" s="113" t="s">
        <v>249</v>
      </c>
      <c r="D457" s="113"/>
      <c r="E457" s="133">
        <f t="shared" si="85"/>
        <v>30000</v>
      </c>
      <c r="F457" s="133">
        <f t="shared" si="85"/>
        <v>-30000</v>
      </c>
      <c r="G457" s="133">
        <f t="shared" si="85"/>
        <v>0</v>
      </c>
    </row>
    <row r="458" spans="1:7" ht="15">
      <c r="A458" s="113"/>
      <c r="B458" s="12">
        <v>421</v>
      </c>
      <c r="C458" s="113" t="s">
        <v>272</v>
      </c>
      <c r="D458" s="113"/>
      <c r="E458" s="135">
        <f t="shared" si="85"/>
        <v>30000</v>
      </c>
      <c r="F458" s="135">
        <f t="shared" si="85"/>
        <v>-30000</v>
      </c>
      <c r="G458" s="135">
        <f t="shared" si="85"/>
        <v>0</v>
      </c>
    </row>
    <row r="459" spans="1:7" ht="15">
      <c r="A459" s="3"/>
      <c r="B459" s="75">
        <v>4212</v>
      </c>
      <c r="C459" s="3" t="s">
        <v>316</v>
      </c>
      <c r="D459" s="3"/>
      <c r="E459" s="74">
        <v>30000</v>
      </c>
      <c r="F459" s="70">
        <f aca="true" t="shared" si="86" ref="F459">G459-E459</f>
        <v>-30000</v>
      </c>
      <c r="G459" s="74">
        <v>0</v>
      </c>
    </row>
    <row r="460" spans="1:7" ht="15">
      <c r="A460" s="111" t="s">
        <v>317</v>
      </c>
      <c r="B460" s="128"/>
      <c r="C460" s="111"/>
      <c r="D460" s="128"/>
      <c r="E460" s="134">
        <f aca="true" t="shared" si="87" ref="E460:G462">E461</f>
        <v>5000</v>
      </c>
      <c r="F460" s="134"/>
      <c r="G460" s="134">
        <f t="shared" si="87"/>
        <v>0</v>
      </c>
    </row>
    <row r="461" spans="1:7" ht="15">
      <c r="A461" s="113"/>
      <c r="B461" s="114">
        <v>42</v>
      </c>
      <c r="C461" s="113" t="s">
        <v>249</v>
      </c>
      <c r="D461" s="136"/>
      <c r="E461" s="133">
        <f t="shared" si="87"/>
        <v>5000</v>
      </c>
      <c r="F461" s="133">
        <f t="shared" si="87"/>
        <v>-5000</v>
      </c>
      <c r="G461" s="133">
        <f t="shared" si="87"/>
        <v>0</v>
      </c>
    </row>
    <row r="462" spans="1:7" ht="15">
      <c r="A462" s="113"/>
      <c r="B462" s="12">
        <v>423</v>
      </c>
      <c r="C462" s="113" t="s">
        <v>318</v>
      </c>
      <c r="D462" s="136"/>
      <c r="E462" s="135">
        <f t="shared" si="87"/>
        <v>5000</v>
      </c>
      <c r="F462" s="135">
        <f t="shared" si="87"/>
        <v>-5000</v>
      </c>
      <c r="G462" s="135">
        <f t="shared" si="87"/>
        <v>0</v>
      </c>
    </row>
    <row r="463" spans="1:7" ht="15">
      <c r="A463" s="3"/>
      <c r="B463" s="75">
        <v>4231</v>
      </c>
      <c r="C463" s="3" t="s">
        <v>319</v>
      </c>
      <c r="D463" s="75"/>
      <c r="E463" s="74">
        <v>5000</v>
      </c>
      <c r="F463" s="70">
        <f aca="true" t="shared" si="88" ref="F463">G463-E463</f>
        <v>-5000</v>
      </c>
      <c r="G463" s="74">
        <v>0</v>
      </c>
    </row>
    <row r="464" spans="1:7" ht="15">
      <c r="A464" s="111" t="s">
        <v>320</v>
      </c>
      <c r="B464" s="128"/>
      <c r="C464" s="111"/>
      <c r="D464" s="128"/>
      <c r="E464" s="134">
        <f aca="true" t="shared" si="89" ref="E464:G466">E465</f>
        <v>300000</v>
      </c>
      <c r="F464" s="134"/>
      <c r="G464" s="134">
        <f t="shared" si="89"/>
        <v>0</v>
      </c>
    </row>
    <row r="465" spans="1:7" ht="15">
      <c r="A465" s="113"/>
      <c r="B465" s="114">
        <v>42</v>
      </c>
      <c r="C465" s="113" t="s">
        <v>249</v>
      </c>
      <c r="D465" s="136"/>
      <c r="E465" s="133">
        <f t="shared" si="89"/>
        <v>300000</v>
      </c>
      <c r="F465" s="133">
        <f t="shared" si="89"/>
        <v>-300000</v>
      </c>
      <c r="G465" s="133">
        <f t="shared" si="89"/>
        <v>0</v>
      </c>
    </row>
    <row r="466" spans="1:7" ht="15">
      <c r="A466" s="113"/>
      <c r="B466" s="136">
        <v>426</v>
      </c>
      <c r="C466" s="113" t="s">
        <v>321</v>
      </c>
      <c r="D466" s="136"/>
      <c r="E466" s="135">
        <f t="shared" si="89"/>
        <v>300000</v>
      </c>
      <c r="F466" s="135">
        <f t="shared" si="89"/>
        <v>-300000</v>
      </c>
      <c r="G466" s="135">
        <f t="shared" si="89"/>
        <v>0</v>
      </c>
    </row>
    <row r="467" spans="1:7" ht="15">
      <c r="A467" s="75"/>
      <c r="B467" s="75">
        <v>4263</v>
      </c>
      <c r="C467" s="3" t="s">
        <v>322</v>
      </c>
      <c r="D467" s="75"/>
      <c r="E467" s="74">
        <v>300000</v>
      </c>
      <c r="F467" s="70">
        <f aca="true" t="shared" si="90" ref="F467">G467-E467</f>
        <v>-300000</v>
      </c>
      <c r="G467" s="74">
        <v>0</v>
      </c>
    </row>
    <row r="468" spans="1:7" ht="15">
      <c r="A468" s="111" t="s">
        <v>323</v>
      </c>
      <c r="B468" s="128"/>
      <c r="C468" s="111"/>
      <c r="D468" s="128"/>
      <c r="E468" s="134">
        <f aca="true" t="shared" si="91" ref="E468:G470">E469</f>
        <v>50000</v>
      </c>
      <c r="F468" s="134"/>
      <c r="G468" s="134">
        <f t="shared" si="91"/>
        <v>90000</v>
      </c>
    </row>
    <row r="469" spans="1:7" ht="15">
      <c r="A469" s="113"/>
      <c r="B469" s="114">
        <v>42</v>
      </c>
      <c r="C469" s="113" t="s">
        <v>249</v>
      </c>
      <c r="D469" s="136"/>
      <c r="E469" s="133">
        <f t="shared" si="91"/>
        <v>50000</v>
      </c>
      <c r="F469" s="133">
        <f t="shared" si="91"/>
        <v>40000</v>
      </c>
      <c r="G469" s="133">
        <f t="shared" si="91"/>
        <v>90000</v>
      </c>
    </row>
    <row r="470" spans="1:7" ht="15">
      <c r="A470" s="113"/>
      <c r="B470" s="136">
        <v>421</v>
      </c>
      <c r="C470" s="113" t="s">
        <v>272</v>
      </c>
      <c r="D470" s="136"/>
      <c r="E470" s="135">
        <f t="shared" si="91"/>
        <v>50000</v>
      </c>
      <c r="F470" s="135">
        <f t="shared" si="91"/>
        <v>40000</v>
      </c>
      <c r="G470" s="135">
        <f t="shared" si="91"/>
        <v>90000</v>
      </c>
    </row>
    <row r="471" spans="1:7" ht="15">
      <c r="A471" s="75"/>
      <c r="B471" s="75">
        <v>4212</v>
      </c>
      <c r="C471" s="3" t="s">
        <v>110</v>
      </c>
      <c r="D471" s="75"/>
      <c r="E471" s="74">
        <v>50000</v>
      </c>
      <c r="F471" s="70">
        <f aca="true" t="shared" si="92" ref="F471">G471-E471</f>
        <v>40000</v>
      </c>
      <c r="G471" s="74">
        <v>90000</v>
      </c>
    </row>
    <row r="472" spans="1:7" ht="15">
      <c r="A472" s="111" t="s">
        <v>324</v>
      </c>
      <c r="B472" s="128"/>
      <c r="C472" s="111"/>
      <c r="D472" s="128"/>
      <c r="E472" s="134">
        <f aca="true" t="shared" si="93" ref="E472:G474">E473</f>
        <v>400000</v>
      </c>
      <c r="F472" s="134"/>
      <c r="G472" s="134">
        <f t="shared" si="93"/>
        <v>610000</v>
      </c>
    </row>
    <row r="473" spans="1:7" ht="15">
      <c r="A473" s="113"/>
      <c r="B473" s="114">
        <v>42</v>
      </c>
      <c r="C473" s="113" t="s">
        <v>249</v>
      </c>
      <c r="D473" s="136"/>
      <c r="E473" s="133">
        <f t="shared" si="93"/>
        <v>400000</v>
      </c>
      <c r="F473" s="133">
        <f t="shared" si="93"/>
        <v>210000</v>
      </c>
      <c r="G473" s="133">
        <f t="shared" si="93"/>
        <v>610000</v>
      </c>
    </row>
    <row r="474" spans="1:7" ht="15">
      <c r="A474" s="113"/>
      <c r="B474" s="12">
        <v>421</v>
      </c>
      <c r="C474" s="113" t="s">
        <v>272</v>
      </c>
      <c r="D474" s="113"/>
      <c r="E474" s="135">
        <f t="shared" si="93"/>
        <v>400000</v>
      </c>
      <c r="F474" s="135">
        <f t="shared" si="93"/>
        <v>210000</v>
      </c>
      <c r="G474" s="135">
        <f t="shared" si="93"/>
        <v>610000</v>
      </c>
    </row>
    <row r="475" spans="1:7" ht="15">
      <c r="A475" s="3"/>
      <c r="B475" s="75">
        <v>4213</v>
      </c>
      <c r="C475" s="3" t="s">
        <v>325</v>
      </c>
      <c r="D475" s="3"/>
      <c r="E475" s="74">
        <v>400000</v>
      </c>
      <c r="F475" s="70">
        <f aca="true" t="shared" si="94" ref="F475">G475-E475</f>
        <v>210000</v>
      </c>
      <c r="G475" s="74">
        <v>610000</v>
      </c>
    </row>
    <row r="476" spans="1:7" ht="15">
      <c r="A476" s="111" t="s">
        <v>326</v>
      </c>
      <c r="B476" s="128"/>
      <c r="C476" s="111"/>
      <c r="D476" s="128"/>
      <c r="E476" s="134">
        <f aca="true" t="shared" si="95" ref="E476:G478">E477</f>
        <v>100000</v>
      </c>
      <c r="F476" s="134"/>
      <c r="G476" s="134">
        <f t="shared" si="95"/>
        <v>0</v>
      </c>
    </row>
    <row r="477" spans="1:7" ht="15">
      <c r="A477" s="113"/>
      <c r="B477" s="114">
        <v>42</v>
      </c>
      <c r="C477" s="113" t="s">
        <v>249</v>
      </c>
      <c r="D477" s="136"/>
      <c r="E477" s="133">
        <f t="shared" si="95"/>
        <v>100000</v>
      </c>
      <c r="F477" s="133">
        <f t="shared" si="95"/>
        <v>-100000</v>
      </c>
      <c r="G477" s="133">
        <f t="shared" si="95"/>
        <v>0</v>
      </c>
    </row>
    <row r="478" spans="1:7" ht="15">
      <c r="A478" s="113"/>
      <c r="B478" s="12">
        <v>421</v>
      </c>
      <c r="C478" s="113" t="s">
        <v>327</v>
      </c>
      <c r="D478" s="136"/>
      <c r="E478" s="135">
        <f t="shared" si="95"/>
        <v>100000</v>
      </c>
      <c r="F478" s="135">
        <f t="shared" si="95"/>
        <v>-100000</v>
      </c>
      <c r="G478" s="135">
        <f t="shared" si="95"/>
        <v>0</v>
      </c>
    </row>
    <row r="479" spans="1:7" ht="15">
      <c r="A479" s="75"/>
      <c r="B479" s="75">
        <v>4212</v>
      </c>
      <c r="C479" s="3" t="s">
        <v>327</v>
      </c>
      <c r="D479" s="75"/>
      <c r="E479" s="74">
        <v>100000</v>
      </c>
      <c r="F479" s="70">
        <f aca="true" t="shared" si="96" ref="F479">G479-E479</f>
        <v>-100000</v>
      </c>
      <c r="G479" s="74">
        <v>0</v>
      </c>
    </row>
    <row r="480" spans="1:7" ht="15">
      <c r="A480" s="127" t="s">
        <v>328</v>
      </c>
      <c r="B480" s="127"/>
      <c r="C480" s="111"/>
      <c r="D480" s="127"/>
      <c r="E480" s="134">
        <f aca="true" t="shared" si="97" ref="E480:G482">E481</f>
        <v>20000</v>
      </c>
      <c r="F480" s="134"/>
      <c r="G480" s="134">
        <f t="shared" si="97"/>
        <v>0</v>
      </c>
    </row>
    <row r="481" spans="1:7" ht="15">
      <c r="A481" s="114"/>
      <c r="B481" s="114">
        <v>42</v>
      </c>
      <c r="C481" s="113"/>
      <c r="D481" s="114"/>
      <c r="E481" s="133">
        <f t="shared" si="97"/>
        <v>20000</v>
      </c>
      <c r="F481" s="133">
        <f t="shared" si="97"/>
        <v>-20000</v>
      </c>
      <c r="G481" s="133">
        <f t="shared" si="97"/>
        <v>0</v>
      </c>
    </row>
    <row r="482" spans="1:7" ht="15">
      <c r="A482" s="136"/>
      <c r="B482" s="136">
        <v>421</v>
      </c>
      <c r="C482" s="113" t="s">
        <v>301</v>
      </c>
      <c r="D482" s="136"/>
      <c r="E482" s="135">
        <f t="shared" si="97"/>
        <v>20000</v>
      </c>
      <c r="F482" s="135">
        <f t="shared" si="97"/>
        <v>-20000</v>
      </c>
      <c r="G482" s="135">
        <f t="shared" si="97"/>
        <v>0</v>
      </c>
    </row>
    <row r="483" spans="1:7" ht="15">
      <c r="A483" s="75"/>
      <c r="B483" s="75">
        <v>4212</v>
      </c>
      <c r="C483" s="3" t="s">
        <v>329</v>
      </c>
      <c r="D483" s="75"/>
      <c r="E483" s="69">
        <v>20000</v>
      </c>
      <c r="F483" s="70">
        <f aca="true" t="shared" si="98" ref="F483">G483-E483</f>
        <v>-20000</v>
      </c>
      <c r="G483" s="69">
        <v>0</v>
      </c>
    </row>
    <row r="484" spans="1:7" ht="15">
      <c r="A484" s="127" t="s">
        <v>330</v>
      </c>
      <c r="B484" s="127"/>
      <c r="C484" s="111"/>
      <c r="D484" s="128"/>
      <c r="E484" s="134">
        <f aca="true" t="shared" si="99" ref="E484:G486">E485</f>
        <v>5000</v>
      </c>
      <c r="F484" s="134"/>
      <c r="G484" s="134">
        <f t="shared" si="99"/>
        <v>0</v>
      </c>
    </row>
    <row r="485" spans="1:7" ht="15">
      <c r="A485" s="114"/>
      <c r="B485" s="114">
        <v>42</v>
      </c>
      <c r="C485" s="113"/>
      <c r="D485" s="136"/>
      <c r="E485" s="133">
        <f t="shared" si="99"/>
        <v>5000</v>
      </c>
      <c r="F485" s="133">
        <f t="shared" si="99"/>
        <v>-5000</v>
      </c>
      <c r="G485" s="133">
        <f t="shared" si="99"/>
        <v>0</v>
      </c>
    </row>
    <row r="486" spans="1:7" ht="15">
      <c r="A486" s="136"/>
      <c r="B486" s="12">
        <v>421</v>
      </c>
      <c r="C486" s="113" t="s">
        <v>301</v>
      </c>
      <c r="D486" s="136"/>
      <c r="E486" s="135">
        <f t="shared" si="99"/>
        <v>5000</v>
      </c>
      <c r="F486" s="135">
        <f t="shared" si="99"/>
        <v>-5000</v>
      </c>
      <c r="G486" s="135">
        <f t="shared" si="99"/>
        <v>0</v>
      </c>
    </row>
    <row r="487" spans="1:7" ht="15">
      <c r="A487" s="75"/>
      <c r="B487" s="75">
        <v>4212</v>
      </c>
      <c r="C487" s="3" t="s">
        <v>331</v>
      </c>
      <c r="D487" s="75"/>
      <c r="E487" s="69">
        <v>5000</v>
      </c>
      <c r="F487" s="70">
        <f aca="true" t="shared" si="100" ref="F487">G487-E487</f>
        <v>-5000</v>
      </c>
      <c r="G487" s="69">
        <v>0</v>
      </c>
    </row>
    <row r="488" spans="1:7" ht="15">
      <c r="A488" s="111" t="s">
        <v>332</v>
      </c>
      <c r="B488" s="111"/>
      <c r="C488" s="111"/>
      <c r="D488" s="111"/>
      <c r="E488" s="134">
        <f aca="true" t="shared" si="101" ref="E488:G490">E489</f>
        <v>607590</v>
      </c>
      <c r="F488" s="134"/>
      <c r="G488" s="134">
        <f t="shared" si="101"/>
        <v>0</v>
      </c>
    </row>
    <row r="489" spans="1:7" ht="15">
      <c r="A489" s="113"/>
      <c r="B489" s="114">
        <v>42</v>
      </c>
      <c r="C489" s="113" t="s">
        <v>249</v>
      </c>
      <c r="D489" s="113"/>
      <c r="E489" s="133">
        <f t="shared" si="101"/>
        <v>607590</v>
      </c>
      <c r="F489" s="133">
        <f t="shared" si="101"/>
        <v>-607590</v>
      </c>
      <c r="G489" s="133">
        <f t="shared" si="101"/>
        <v>0</v>
      </c>
    </row>
    <row r="490" spans="1:7" ht="15">
      <c r="A490" s="113"/>
      <c r="B490" s="12">
        <v>421</v>
      </c>
      <c r="C490" s="113" t="s">
        <v>272</v>
      </c>
      <c r="D490" s="113"/>
      <c r="E490" s="135">
        <f t="shared" si="101"/>
        <v>607590</v>
      </c>
      <c r="F490" s="135">
        <f t="shared" si="101"/>
        <v>-607590</v>
      </c>
      <c r="G490" s="135">
        <f t="shared" si="101"/>
        <v>0</v>
      </c>
    </row>
    <row r="491" spans="1:7" ht="15">
      <c r="A491" s="3"/>
      <c r="B491" s="75">
        <v>4214</v>
      </c>
      <c r="C491" s="3" t="s">
        <v>301</v>
      </c>
      <c r="D491" s="3"/>
      <c r="E491" s="74">
        <v>607590</v>
      </c>
      <c r="F491" s="70">
        <f aca="true" t="shared" si="102" ref="F491">G491-E491</f>
        <v>-607590</v>
      </c>
      <c r="G491" s="74">
        <v>0</v>
      </c>
    </row>
    <row r="492" spans="1:7" ht="15">
      <c r="A492" s="3"/>
      <c r="B492" s="75"/>
      <c r="C492" s="3"/>
      <c r="D492" s="3"/>
      <c r="E492" s="74"/>
      <c r="F492" s="70"/>
      <c r="G492" s="74"/>
    </row>
    <row r="493" spans="1:7" ht="15">
      <c r="A493" s="3"/>
      <c r="B493" s="75"/>
      <c r="C493" s="3"/>
      <c r="D493" s="3"/>
      <c r="E493" s="74"/>
      <c r="F493" s="70"/>
      <c r="G493" s="74"/>
    </row>
    <row r="494" spans="1:7" ht="15">
      <c r="A494" s="137" t="s">
        <v>333</v>
      </c>
      <c r="B494" s="138"/>
      <c r="C494" s="137"/>
      <c r="D494" s="138"/>
      <c r="E494" s="134">
        <f aca="true" t="shared" si="103" ref="E494:G496">E495</f>
        <v>5000</v>
      </c>
      <c r="F494" s="134"/>
      <c r="G494" s="134">
        <f t="shared" si="103"/>
        <v>0</v>
      </c>
    </row>
    <row r="495" spans="1:7" ht="15">
      <c r="A495" s="139"/>
      <c r="B495" s="140">
        <v>42</v>
      </c>
      <c r="C495" s="139" t="s">
        <v>249</v>
      </c>
      <c r="D495" s="141"/>
      <c r="E495" s="133">
        <f t="shared" si="103"/>
        <v>5000</v>
      </c>
      <c r="F495" s="133">
        <f t="shared" si="103"/>
        <v>-5000</v>
      </c>
      <c r="G495" s="133">
        <f t="shared" si="103"/>
        <v>0</v>
      </c>
    </row>
    <row r="496" spans="1:7" ht="15">
      <c r="A496" s="139"/>
      <c r="B496" s="142">
        <v>421</v>
      </c>
      <c r="C496" s="139" t="s">
        <v>334</v>
      </c>
      <c r="D496" s="141"/>
      <c r="E496" s="135">
        <f t="shared" si="103"/>
        <v>5000</v>
      </c>
      <c r="F496" s="135">
        <f t="shared" si="103"/>
        <v>-5000</v>
      </c>
      <c r="G496" s="135">
        <f t="shared" si="103"/>
        <v>0</v>
      </c>
    </row>
    <row r="497" spans="1:7" ht="15">
      <c r="A497" s="3"/>
      <c r="B497" s="3">
        <v>4214</v>
      </c>
      <c r="C497" s="8" t="s">
        <v>335</v>
      </c>
      <c r="D497" s="91"/>
      <c r="E497" s="74">
        <v>5000</v>
      </c>
      <c r="F497" s="70">
        <f aca="true" t="shared" si="104" ref="F497">G497-E497</f>
        <v>-5000</v>
      </c>
      <c r="G497" s="74">
        <v>0</v>
      </c>
    </row>
    <row r="498" spans="1:7" ht="15">
      <c r="A498" s="137" t="s">
        <v>336</v>
      </c>
      <c r="B498" s="138"/>
      <c r="C498" s="137"/>
      <c r="D498" s="138"/>
      <c r="E498" s="134">
        <f aca="true" t="shared" si="105" ref="E498:G500">E499</f>
        <v>50000</v>
      </c>
      <c r="F498" s="134"/>
      <c r="G498" s="134">
        <f t="shared" si="105"/>
        <v>0</v>
      </c>
    </row>
    <row r="499" spans="1:7" ht="15">
      <c r="A499" s="139"/>
      <c r="B499" s="140">
        <v>42</v>
      </c>
      <c r="C499" s="139" t="s">
        <v>249</v>
      </c>
      <c r="D499" s="141"/>
      <c r="E499" s="133">
        <f t="shared" si="105"/>
        <v>50000</v>
      </c>
      <c r="F499" s="133">
        <f t="shared" si="105"/>
        <v>-50000</v>
      </c>
      <c r="G499" s="133">
        <f t="shared" si="105"/>
        <v>0</v>
      </c>
    </row>
    <row r="500" spans="1:7" ht="15">
      <c r="A500" s="139"/>
      <c r="B500" s="142">
        <v>421</v>
      </c>
      <c r="C500" s="139" t="s">
        <v>272</v>
      </c>
      <c r="D500" s="141"/>
      <c r="E500" s="135">
        <f t="shared" si="105"/>
        <v>50000</v>
      </c>
      <c r="F500" s="135">
        <f t="shared" si="105"/>
        <v>-50000</v>
      </c>
      <c r="G500" s="135">
        <f t="shared" si="105"/>
        <v>0</v>
      </c>
    </row>
    <row r="501" spans="1:7" ht="15">
      <c r="A501" s="3"/>
      <c r="B501" s="3">
        <v>4214</v>
      </c>
      <c r="C501" s="8" t="s">
        <v>337</v>
      </c>
      <c r="D501" s="91"/>
      <c r="E501" s="74">
        <v>50000</v>
      </c>
      <c r="F501" s="70">
        <f aca="true" t="shared" si="106" ref="F501">G501-E501</f>
        <v>-50000</v>
      </c>
      <c r="G501" s="74">
        <v>0</v>
      </c>
    </row>
    <row r="502" spans="1:7" ht="15">
      <c r="A502" s="137" t="s">
        <v>338</v>
      </c>
      <c r="B502" s="138"/>
      <c r="C502" s="137"/>
      <c r="D502" s="138"/>
      <c r="E502" s="134">
        <f aca="true" t="shared" si="107" ref="E502:G504">E503</f>
        <v>50000</v>
      </c>
      <c r="F502" s="134"/>
      <c r="G502" s="134">
        <f t="shared" si="107"/>
        <v>0</v>
      </c>
    </row>
    <row r="503" spans="1:7" ht="15">
      <c r="A503" s="139"/>
      <c r="B503" s="140">
        <v>42</v>
      </c>
      <c r="C503" s="139" t="s">
        <v>249</v>
      </c>
      <c r="D503" s="141"/>
      <c r="E503" s="133">
        <f t="shared" si="107"/>
        <v>50000</v>
      </c>
      <c r="F503" s="133">
        <f t="shared" si="107"/>
        <v>-50000</v>
      </c>
      <c r="G503" s="133">
        <f t="shared" si="107"/>
        <v>0</v>
      </c>
    </row>
    <row r="504" spans="1:7" ht="15">
      <c r="A504" s="139"/>
      <c r="B504" s="142">
        <v>421</v>
      </c>
      <c r="C504" s="139" t="s">
        <v>272</v>
      </c>
      <c r="D504" s="141"/>
      <c r="E504" s="135">
        <f t="shared" si="107"/>
        <v>50000</v>
      </c>
      <c r="F504" s="135">
        <f t="shared" si="107"/>
        <v>-50000</v>
      </c>
      <c r="G504" s="135">
        <f t="shared" si="107"/>
        <v>0</v>
      </c>
    </row>
    <row r="505" spans="1:7" ht="15">
      <c r="A505" s="3"/>
      <c r="B505" s="3">
        <v>4214</v>
      </c>
      <c r="C505" s="8" t="s">
        <v>339</v>
      </c>
      <c r="D505" s="91"/>
      <c r="E505" s="74">
        <v>50000</v>
      </c>
      <c r="F505" s="70">
        <f aca="true" t="shared" si="108" ref="F505">G505-E505</f>
        <v>-50000</v>
      </c>
      <c r="G505" s="74">
        <v>0</v>
      </c>
    </row>
    <row r="506" spans="1:7" ht="15">
      <c r="A506" s="137" t="s">
        <v>340</v>
      </c>
      <c r="B506" s="138"/>
      <c r="C506" s="137"/>
      <c r="D506" s="138"/>
      <c r="E506" s="134">
        <f aca="true" t="shared" si="109" ref="E506:G508">E507</f>
        <v>100000</v>
      </c>
      <c r="F506" s="134"/>
      <c r="G506" s="134">
        <f t="shared" si="109"/>
        <v>560000</v>
      </c>
    </row>
    <row r="507" spans="1:7" ht="15">
      <c r="A507" s="139"/>
      <c r="B507" s="140">
        <v>42</v>
      </c>
      <c r="C507" s="139" t="s">
        <v>249</v>
      </c>
      <c r="D507" s="141"/>
      <c r="E507" s="133">
        <f t="shared" si="109"/>
        <v>100000</v>
      </c>
      <c r="F507" s="133">
        <v>560000</v>
      </c>
      <c r="G507" s="133">
        <v>560000</v>
      </c>
    </row>
    <row r="508" spans="1:7" ht="15">
      <c r="A508" s="139"/>
      <c r="B508" s="142">
        <v>421</v>
      </c>
      <c r="C508" s="139" t="s">
        <v>272</v>
      </c>
      <c r="D508" s="141"/>
      <c r="E508" s="135">
        <f t="shared" si="109"/>
        <v>100000</v>
      </c>
      <c r="F508" s="135">
        <f t="shared" si="109"/>
        <v>370000</v>
      </c>
      <c r="G508" s="135">
        <f t="shared" si="109"/>
        <v>470000</v>
      </c>
    </row>
    <row r="509" spans="1:7" ht="15">
      <c r="A509" s="3"/>
      <c r="B509" s="3">
        <v>4212</v>
      </c>
      <c r="C509" s="8" t="s">
        <v>306</v>
      </c>
      <c r="D509" s="91"/>
      <c r="E509" s="74">
        <v>100000</v>
      </c>
      <c r="F509" s="70">
        <f aca="true" t="shared" si="110" ref="F509">G509-E509</f>
        <v>370000</v>
      </c>
      <c r="G509" s="74">
        <v>470000</v>
      </c>
    </row>
    <row r="510" spans="1:7" ht="15">
      <c r="A510" s="137" t="s">
        <v>341</v>
      </c>
      <c r="B510" s="138"/>
      <c r="C510" s="137"/>
      <c r="D510" s="138"/>
      <c r="E510" s="134">
        <f aca="true" t="shared" si="111" ref="E510:G512">E511</f>
        <v>200000</v>
      </c>
      <c r="F510" s="134"/>
      <c r="G510" s="134">
        <f t="shared" si="111"/>
        <v>100000</v>
      </c>
    </row>
    <row r="511" spans="1:7" ht="15">
      <c r="A511" s="139"/>
      <c r="B511" s="140">
        <v>42</v>
      </c>
      <c r="C511" s="139" t="s">
        <v>249</v>
      </c>
      <c r="D511" s="141"/>
      <c r="E511" s="133">
        <f t="shared" si="111"/>
        <v>200000</v>
      </c>
      <c r="F511" s="133">
        <f t="shared" si="111"/>
        <v>-100000</v>
      </c>
      <c r="G511" s="133">
        <f t="shared" si="111"/>
        <v>100000</v>
      </c>
    </row>
    <row r="512" spans="1:7" ht="15">
      <c r="A512" s="139"/>
      <c r="B512" s="142">
        <v>421</v>
      </c>
      <c r="C512" s="139" t="s">
        <v>272</v>
      </c>
      <c r="D512" s="141"/>
      <c r="E512" s="135">
        <f t="shared" si="111"/>
        <v>200000</v>
      </c>
      <c r="F512" s="135">
        <f t="shared" si="111"/>
        <v>-100000</v>
      </c>
      <c r="G512" s="135">
        <f t="shared" si="111"/>
        <v>100000</v>
      </c>
    </row>
    <row r="513" spans="1:7" ht="15">
      <c r="A513" s="3"/>
      <c r="B513" s="3">
        <v>4212</v>
      </c>
      <c r="C513" s="8" t="s">
        <v>306</v>
      </c>
      <c r="D513" s="91"/>
      <c r="E513" s="74">
        <v>200000</v>
      </c>
      <c r="F513" s="70">
        <f aca="true" t="shared" si="112" ref="F513">G513-E513</f>
        <v>-100000</v>
      </c>
      <c r="G513" s="74">
        <v>100000</v>
      </c>
    </row>
    <row r="514" spans="1:7" ht="15">
      <c r="A514" s="137" t="s">
        <v>342</v>
      </c>
      <c r="B514" s="138"/>
      <c r="C514" s="137"/>
      <c r="D514" s="138"/>
      <c r="E514" s="134">
        <f aca="true" t="shared" si="113" ref="E514:G516">E515</f>
        <v>4500000</v>
      </c>
      <c r="F514" s="134"/>
      <c r="G514" s="134">
        <f t="shared" si="113"/>
        <v>250000</v>
      </c>
    </row>
    <row r="515" spans="1:7" ht="15">
      <c r="A515" s="139"/>
      <c r="B515" s="140">
        <v>42</v>
      </c>
      <c r="C515" s="139" t="s">
        <v>249</v>
      </c>
      <c r="D515" s="141"/>
      <c r="E515" s="133">
        <f t="shared" si="113"/>
        <v>4500000</v>
      </c>
      <c r="F515" s="133">
        <f t="shared" si="113"/>
        <v>-4250000</v>
      </c>
      <c r="G515" s="133">
        <f t="shared" si="113"/>
        <v>250000</v>
      </c>
    </row>
    <row r="516" spans="1:7" ht="15">
      <c r="A516" s="139"/>
      <c r="B516" s="142">
        <v>421</v>
      </c>
      <c r="C516" s="139" t="s">
        <v>272</v>
      </c>
      <c r="D516" s="141"/>
      <c r="E516" s="135">
        <f t="shared" si="113"/>
        <v>4500000</v>
      </c>
      <c r="F516" s="135">
        <f t="shared" si="113"/>
        <v>-4250000</v>
      </c>
      <c r="G516" s="135">
        <f t="shared" si="113"/>
        <v>250000</v>
      </c>
    </row>
    <row r="517" spans="1:7" ht="15">
      <c r="A517" s="3"/>
      <c r="B517" s="3">
        <v>4212</v>
      </c>
      <c r="C517" s="8" t="s">
        <v>306</v>
      </c>
      <c r="D517" s="91"/>
      <c r="E517" s="74">
        <v>4500000</v>
      </c>
      <c r="F517" s="70">
        <f aca="true" t="shared" si="114" ref="F517">G517-E517</f>
        <v>-4250000</v>
      </c>
      <c r="G517" s="74">
        <v>250000</v>
      </c>
    </row>
    <row r="518" spans="1:7" ht="15">
      <c r="A518" s="143"/>
      <c r="B518" s="143"/>
      <c r="C518" s="144"/>
      <c r="D518" s="145"/>
      <c r="E518" s="146"/>
      <c r="F518" s="146"/>
      <c r="G518" s="146">
        <f>G519</f>
        <v>350000</v>
      </c>
    </row>
    <row r="519" spans="1:7" ht="15">
      <c r="A519" s="137" t="s">
        <v>343</v>
      </c>
      <c r="B519" s="138"/>
      <c r="C519" s="137"/>
      <c r="D519" s="138"/>
      <c r="E519" s="134">
        <f aca="true" t="shared" si="115" ref="E519:G521">E520</f>
        <v>3000000</v>
      </c>
      <c r="F519" s="134"/>
      <c r="G519" s="134">
        <f t="shared" si="115"/>
        <v>350000</v>
      </c>
    </row>
    <row r="520" spans="1:7" ht="15">
      <c r="A520" s="139"/>
      <c r="B520" s="140">
        <v>54</v>
      </c>
      <c r="C520" s="139" t="s">
        <v>124</v>
      </c>
      <c r="D520" s="141"/>
      <c r="E520" s="133">
        <f t="shared" si="115"/>
        <v>3000000</v>
      </c>
      <c r="F520" s="133">
        <f t="shared" si="115"/>
        <v>-2650000</v>
      </c>
      <c r="G520" s="133">
        <f t="shared" si="115"/>
        <v>350000</v>
      </c>
    </row>
    <row r="521" spans="1:7" ht="15">
      <c r="A521" s="139"/>
      <c r="B521" s="142">
        <v>542</v>
      </c>
      <c r="C521" s="139" t="s">
        <v>124</v>
      </c>
      <c r="D521" s="141"/>
      <c r="E521" s="135">
        <f t="shared" si="115"/>
        <v>3000000</v>
      </c>
      <c r="F521" s="135">
        <f t="shared" si="115"/>
        <v>-2650000</v>
      </c>
      <c r="G521" s="135">
        <f t="shared" si="115"/>
        <v>350000</v>
      </c>
    </row>
    <row r="522" spans="1:7" ht="15">
      <c r="A522" s="3"/>
      <c r="B522" s="3">
        <v>5423</v>
      </c>
      <c r="C522" s="8" t="s">
        <v>124</v>
      </c>
      <c r="D522" s="91"/>
      <c r="E522" s="74">
        <v>3000000</v>
      </c>
      <c r="F522" s="70">
        <f aca="true" t="shared" si="116" ref="F522">G522-E522</f>
        <v>-2650000</v>
      </c>
      <c r="G522" s="74">
        <v>350000</v>
      </c>
    </row>
    <row r="532" spans="1:14" ht="15.5">
      <c r="A532" s="148"/>
      <c r="B532" s="148"/>
      <c r="C532" s="148"/>
      <c r="D532" s="155" t="s">
        <v>344</v>
      </c>
      <c r="E532" s="156"/>
      <c r="F532" s="157"/>
      <c r="G532" s="152"/>
      <c r="H532" s="152"/>
      <c r="I532" s="152"/>
      <c r="J532" s="152"/>
      <c r="K532" s="152"/>
      <c r="L532" s="152"/>
      <c r="M532" s="152"/>
      <c r="N532" s="152"/>
    </row>
    <row r="533" spans="1:14" ht="15.5">
      <c r="A533" s="148"/>
      <c r="B533" s="148" t="s">
        <v>345</v>
      </c>
      <c r="C533" s="148"/>
      <c r="D533" s="148"/>
      <c r="E533" s="158"/>
      <c r="F533" s="157"/>
      <c r="G533" s="152"/>
      <c r="H533" s="152"/>
      <c r="I533" s="152"/>
      <c r="J533" s="152"/>
      <c r="K533" s="152"/>
      <c r="L533" s="152"/>
      <c r="M533" s="152"/>
      <c r="N533" s="152"/>
    </row>
    <row r="534" spans="1:14" ht="15.5">
      <c r="A534" s="148"/>
      <c r="B534" s="159"/>
      <c r="C534" s="148"/>
      <c r="D534" s="148"/>
      <c r="E534" s="158"/>
      <c r="F534" s="157"/>
      <c r="G534" s="152"/>
      <c r="H534" s="152"/>
      <c r="I534" s="152"/>
      <c r="J534" s="152"/>
      <c r="K534" s="152"/>
      <c r="L534" s="152"/>
      <c r="M534" s="152"/>
      <c r="N534" s="152"/>
    </row>
    <row r="535" spans="1:14" ht="15.5">
      <c r="A535" s="148"/>
      <c r="B535" s="148"/>
      <c r="C535" s="148"/>
      <c r="D535" s="148"/>
      <c r="E535" s="148"/>
      <c r="F535" s="160"/>
      <c r="G535" s="152"/>
      <c r="H535" s="152"/>
      <c r="I535" s="152"/>
      <c r="J535" s="152"/>
      <c r="K535" s="152"/>
      <c r="L535" s="152"/>
      <c r="M535" s="152"/>
      <c r="N535" s="152"/>
    </row>
    <row r="536" spans="1:14" ht="14" customHeight="1">
      <c r="A536" s="148"/>
      <c r="B536" s="148"/>
      <c r="C536" s="148"/>
      <c r="D536" s="148"/>
      <c r="E536" s="156"/>
      <c r="F536" s="148"/>
      <c r="G536" s="152"/>
      <c r="H536" s="152"/>
      <c r="I536" s="152"/>
      <c r="J536" s="152"/>
      <c r="K536" s="152"/>
      <c r="L536" s="152"/>
      <c r="M536" s="152"/>
      <c r="N536" s="152"/>
    </row>
    <row r="537" spans="1:14" ht="15.5" hidden="1">
      <c r="A537" s="161"/>
      <c r="B537" s="161"/>
      <c r="C537" s="161"/>
      <c r="D537" s="148"/>
      <c r="E537" s="156"/>
      <c r="F537" s="148"/>
      <c r="G537" s="152"/>
      <c r="H537" s="152"/>
      <c r="I537" s="152"/>
      <c r="J537" s="152"/>
      <c r="K537" s="152"/>
      <c r="L537" s="152"/>
      <c r="M537" s="152"/>
      <c r="N537" s="152"/>
    </row>
    <row r="538" spans="1:14" ht="15.5" hidden="1">
      <c r="A538" s="148"/>
      <c r="B538" s="148"/>
      <c r="C538" s="148"/>
      <c r="D538" s="148"/>
      <c r="E538" s="156"/>
      <c r="F538" s="148"/>
      <c r="G538" s="152"/>
      <c r="H538" s="152"/>
      <c r="I538" s="152"/>
      <c r="J538" s="152"/>
      <c r="K538" s="152"/>
      <c r="L538" s="152"/>
      <c r="M538" s="152"/>
      <c r="N538" s="152"/>
    </row>
    <row r="539" spans="1:14" ht="15.5" hidden="1">
      <c r="A539" s="148"/>
      <c r="B539" s="148"/>
      <c r="C539" s="148"/>
      <c r="D539" s="162"/>
      <c r="E539" s="156"/>
      <c r="F539" s="148"/>
      <c r="G539" s="152"/>
      <c r="H539" s="152"/>
      <c r="I539" s="152"/>
      <c r="J539" s="152"/>
      <c r="K539" s="152"/>
      <c r="L539" s="152"/>
      <c r="M539" s="152"/>
      <c r="N539" s="152"/>
    </row>
    <row r="540" spans="1:14" ht="15.5" hidden="1">
      <c r="A540" s="148"/>
      <c r="B540" s="148"/>
      <c r="C540" s="148"/>
      <c r="D540" s="148"/>
      <c r="E540" s="148"/>
      <c r="F540" s="148"/>
      <c r="G540" s="152"/>
      <c r="H540" s="152"/>
      <c r="I540" s="152"/>
      <c r="J540" s="152"/>
      <c r="K540" s="152"/>
      <c r="L540" s="152"/>
      <c r="M540" s="152"/>
      <c r="N540" s="152"/>
    </row>
    <row r="541" spans="1:14" ht="15.5" hidden="1">
      <c r="A541" s="148"/>
      <c r="B541" s="148"/>
      <c r="C541" s="148"/>
      <c r="D541" s="148"/>
      <c r="E541" s="148"/>
      <c r="F541" s="148"/>
      <c r="G541" s="152"/>
      <c r="H541" s="152"/>
      <c r="I541" s="152"/>
      <c r="J541" s="152"/>
      <c r="K541" s="152"/>
      <c r="L541" s="152"/>
      <c r="M541" s="152"/>
      <c r="N541" s="152"/>
    </row>
    <row r="542" spans="1:14" ht="15.5" hidden="1">
      <c r="A542" s="148"/>
      <c r="B542" s="148"/>
      <c r="C542" s="148"/>
      <c r="D542" s="148"/>
      <c r="E542" s="148"/>
      <c r="F542" s="148"/>
      <c r="G542" s="152"/>
      <c r="H542" s="152"/>
      <c r="I542" s="152"/>
      <c r="J542" s="152"/>
      <c r="K542" s="152"/>
      <c r="L542" s="152"/>
      <c r="M542" s="152"/>
      <c r="N542" s="152"/>
    </row>
    <row r="543" spans="1:14" ht="15.5" hidden="1">
      <c r="A543" s="148"/>
      <c r="B543" s="148"/>
      <c r="C543" s="161"/>
      <c r="D543" s="155"/>
      <c r="E543" s="155"/>
      <c r="F543" s="156"/>
      <c r="G543" s="152"/>
      <c r="H543" s="152"/>
      <c r="I543" s="152"/>
      <c r="J543" s="152"/>
      <c r="K543" s="152"/>
      <c r="L543" s="152"/>
      <c r="M543" s="152"/>
      <c r="N543" s="152"/>
    </row>
    <row r="544" spans="1:14" ht="15.5">
      <c r="A544" s="148"/>
      <c r="B544" s="148"/>
      <c r="C544" s="161"/>
      <c r="D544" s="155" t="s">
        <v>346</v>
      </c>
      <c r="E544" s="155"/>
      <c r="F544" s="167"/>
      <c r="G544" s="152"/>
      <c r="H544" s="152"/>
      <c r="I544" s="152"/>
      <c r="J544" s="152"/>
      <c r="K544" s="152"/>
      <c r="L544" s="152"/>
      <c r="M544" s="152"/>
      <c r="N544" s="152"/>
    </row>
    <row r="545" spans="1:14" ht="15.5">
      <c r="A545" s="148"/>
      <c r="B545" s="148"/>
      <c r="C545" s="155" t="s">
        <v>352</v>
      </c>
      <c r="D545" s="155"/>
      <c r="E545" s="161"/>
      <c r="F545" s="160"/>
      <c r="G545" s="152"/>
      <c r="H545" s="152"/>
      <c r="I545" s="152"/>
      <c r="J545" s="152"/>
      <c r="K545" s="152"/>
      <c r="L545" s="152"/>
      <c r="M545" s="152"/>
      <c r="N545" s="152"/>
    </row>
    <row r="546" spans="1:14" ht="15.5">
      <c r="A546" s="148"/>
      <c r="B546" s="148"/>
      <c r="C546" s="155"/>
      <c r="D546" s="155"/>
      <c r="E546" s="161"/>
      <c r="F546" s="148"/>
      <c r="G546" s="152"/>
      <c r="H546" s="152"/>
      <c r="I546" s="152"/>
      <c r="J546" s="152"/>
      <c r="K546" s="152"/>
      <c r="L546" s="152"/>
      <c r="M546" s="152"/>
      <c r="N546" s="152"/>
    </row>
    <row r="547" spans="1:14" ht="15.5">
      <c r="A547" s="148"/>
      <c r="B547" s="148"/>
      <c r="C547" s="161"/>
      <c r="D547" s="161"/>
      <c r="E547" s="161"/>
      <c r="F547" s="148"/>
      <c r="G547" s="152"/>
      <c r="H547" s="152"/>
      <c r="I547" s="152"/>
      <c r="J547" s="152"/>
      <c r="K547" s="152"/>
      <c r="L547" s="152"/>
      <c r="M547" s="152"/>
      <c r="N547" s="152"/>
    </row>
    <row r="548" spans="1:14" ht="15.5">
      <c r="A548" s="148"/>
      <c r="B548" s="148"/>
      <c r="C548" s="148"/>
      <c r="D548" s="148"/>
      <c r="E548" s="148"/>
      <c r="F548" s="147"/>
      <c r="G548" s="152"/>
      <c r="H548" s="152"/>
      <c r="I548" s="152"/>
      <c r="J548" s="152"/>
      <c r="K548" s="152"/>
      <c r="L548" s="152"/>
      <c r="M548" s="152"/>
      <c r="N548" s="152"/>
    </row>
    <row r="549" spans="1:14" ht="15.5">
      <c r="A549" s="161" t="s">
        <v>353</v>
      </c>
      <c r="B549" s="161"/>
      <c r="C549" s="161"/>
      <c r="D549" s="148"/>
      <c r="E549" s="148"/>
      <c r="F549" s="148"/>
      <c r="G549" s="152"/>
      <c r="H549" s="152"/>
      <c r="I549" s="152"/>
      <c r="J549" s="152"/>
      <c r="K549" s="152"/>
      <c r="L549" s="152"/>
      <c r="M549" s="152"/>
      <c r="N549" s="152"/>
    </row>
    <row r="550" spans="1:14" ht="15.5">
      <c r="A550" s="161" t="s">
        <v>354</v>
      </c>
      <c r="B550" s="161"/>
      <c r="C550" s="161"/>
      <c r="D550" s="148"/>
      <c r="E550" s="148"/>
      <c r="F550" s="148"/>
      <c r="G550" s="152"/>
      <c r="H550" s="152"/>
      <c r="I550" s="152"/>
      <c r="J550" s="152"/>
      <c r="K550" s="152"/>
      <c r="L550" s="152"/>
      <c r="M550" s="152"/>
      <c r="N550" s="152"/>
    </row>
    <row r="551" spans="1:14" ht="15.5">
      <c r="A551" s="161" t="s">
        <v>355</v>
      </c>
      <c r="B551" s="161"/>
      <c r="C551" s="161"/>
      <c r="D551" s="148"/>
      <c r="E551" s="148"/>
      <c r="F551" s="163"/>
      <c r="G551" s="152"/>
      <c r="H551" s="152"/>
      <c r="I551" s="152"/>
      <c r="J551" s="152"/>
      <c r="K551" s="152"/>
      <c r="L551" s="152"/>
      <c r="M551" s="152"/>
      <c r="N551" s="152"/>
    </row>
    <row r="552" spans="1:14" ht="15.5">
      <c r="A552" s="148"/>
      <c r="B552" s="148"/>
      <c r="C552" s="148"/>
      <c r="D552" s="148"/>
      <c r="E552" s="163"/>
      <c r="F552" s="163"/>
      <c r="G552" s="152"/>
      <c r="H552" s="152"/>
      <c r="I552" s="152"/>
      <c r="J552" s="152"/>
      <c r="K552" s="152"/>
      <c r="L552" s="152"/>
      <c r="M552" s="152"/>
      <c r="N552" s="152"/>
    </row>
    <row r="553" spans="1:14" ht="15.5">
      <c r="A553" s="148"/>
      <c r="B553" s="148"/>
      <c r="C553" s="148"/>
      <c r="D553" s="148"/>
      <c r="E553" s="163"/>
      <c r="F553" s="163"/>
      <c r="G553" s="152"/>
      <c r="H553" s="152"/>
      <c r="I553" s="152"/>
      <c r="J553" s="152"/>
      <c r="K553" s="152"/>
      <c r="L553" s="152"/>
      <c r="M553" s="152"/>
      <c r="N553" s="152"/>
    </row>
    <row r="554" spans="1:14" ht="15.5">
      <c r="A554" s="148"/>
      <c r="B554" s="148"/>
      <c r="C554" s="148"/>
      <c r="D554" s="148"/>
      <c r="E554" s="161"/>
      <c r="F554" s="164" t="s">
        <v>347</v>
      </c>
      <c r="G554" s="152"/>
      <c r="H554" s="152"/>
      <c r="I554" s="152"/>
      <c r="J554" s="152"/>
      <c r="K554" s="152"/>
      <c r="L554" s="152"/>
      <c r="M554" s="152"/>
      <c r="N554" s="152"/>
    </row>
    <row r="555" spans="1:14" ht="15.5">
      <c r="A555" s="148"/>
      <c r="B555" s="148"/>
      <c r="C555" s="148"/>
      <c r="D555" s="148"/>
      <c r="E555" s="164"/>
      <c r="F555" s="164" t="s">
        <v>348</v>
      </c>
      <c r="G555" s="152"/>
      <c r="H555" s="152"/>
      <c r="I555" s="152"/>
      <c r="J555" s="152"/>
      <c r="K555" s="152"/>
      <c r="L555" s="152"/>
      <c r="M555" s="152"/>
      <c r="N555" s="152"/>
    </row>
    <row r="556" spans="1:6" ht="16.5">
      <c r="A556" s="154"/>
      <c r="B556" s="154"/>
      <c r="C556" s="154"/>
      <c r="D556" s="154"/>
      <c r="E556" s="154"/>
      <c r="F556" s="154"/>
    </row>
  </sheetData>
  <mergeCells count="2">
    <mergeCell ref="C40:D40"/>
    <mergeCell ref="A229:C22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Usluge Sigma d.o.o</dc:creator>
  <cp:keywords/>
  <dc:description/>
  <cp:lastModifiedBy>Korisnik</cp:lastModifiedBy>
  <cp:lastPrinted>2020-12-23T10:30:15Z</cp:lastPrinted>
  <dcterms:created xsi:type="dcterms:W3CDTF">2020-12-22T11:36:23Z</dcterms:created>
  <dcterms:modified xsi:type="dcterms:W3CDTF">2020-12-30T07:56:48Z</dcterms:modified>
  <cp:category/>
  <cp:version/>
  <cp:contentType/>
  <cp:contentStatus/>
</cp:coreProperties>
</file>